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21075" windowHeight="9780"/>
  </bookViews>
  <sheets>
    <sheet name="ACADEMICO" sheetId="1" r:id="rId1"/>
    <sheet name="MEMÓRIA ACAD" sheetId="4" r:id="rId2"/>
    <sheet name="ADMINISTRATIVO" sheetId="2" r:id="rId3"/>
    <sheet name="MEMORIA ADM" sheetId="5" r:id="rId4"/>
    <sheet name="IMPLANTAÇAO" sheetId="3" r:id="rId5"/>
    <sheet name="MEMORIA IMP" sheetId="6" r:id="rId6"/>
  </sheets>
  <calcPr calcId="125725"/>
</workbook>
</file>

<file path=xl/calcChain.xml><?xml version="1.0" encoding="utf-8"?>
<calcChain xmlns="http://schemas.openxmlformats.org/spreadsheetml/2006/main">
  <c r="H12" i="3"/>
  <c r="H11"/>
  <c r="H10"/>
  <c r="H9"/>
  <c r="H8"/>
  <c r="P24" i="6"/>
  <c r="N21" s="1"/>
  <c r="N11"/>
  <c r="P14"/>
  <c r="N15"/>
  <c r="P15" s="1"/>
  <c r="P9"/>
  <c r="P19"/>
  <c r="N16"/>
  <c r="N6"/>
  <c r="P5"/>
  <c r="N2"/>
  <c r="H17" i="2"/>
  <c r="H16"/>
  <c r="H15"/>
  <c r="H14"/>
  <c r="H13"/>
  <c r="H12"/>
  <c r="H11"/>
  <c r="H10"/>
  <c r="H9"/>
  <c r="H8"/>
  <c r="P44" i="5"/>
  <c r="P43"/>
  <c r="P40"/>
  <c r="P35"/>
  <c r="N33" s="1"/>
  <c r="P32"/>
  <c r="N30" s="1"/>
  <c r="N29"/>
  <c r="P29" s="1"/>
  <c r="P28"/>
  <c r="P25"/>
  <c r="N22" s="1"/>
  <c r="P21"/>
  <c r="N18" s="1"/>
  <c r="P17"/>
  <c r="P13"/>
  <c r="N10" s="1"/>
  <c r="P9"/>
  <c r="N6" s="1"/>
  <c r="K17" i="1"/>
  <c r="K16"/>
  <c r="K15"/>
  <c r="K14"/>
  <c r="K13"/>
  <c r="K12"/>
  <c r="K11"/>
  <c r="K10"/>
  <c r="K9"/>
  <c r="K8"/>
  <c r="N49" i="4"/>
  <c r="P52"/>
  <c r="P51"/>
  <c r="N43"/>
  <c r="P48"/>
  <c r="P47"/>
  <c r="P46"/>
  <c r="P38"/>
  <c r="P37"/>
  <c r="N35" s="1"/>
  <c r="N34"/>
  <c r="P34" s="1"/>
  <c r="N31" s="1"/>
  <c r="P33"/>
  <c r="P30"/>
  <c r="P26"/>
  <c r="P25"/>
  <c r="P24"/>
  <c r="P20"/>
  <c r="P19"/>
  <c r="P15"/>
  <c r="N11" s="1"/>
  <c r="P14"/>
  <c r="P10"/>
  <c r="P9"/>
  <c r="P41"/>
  <c r="N39" s="1"/>
  <c r="N41" i="5" l="1"/>
  <c r="N26"/>
  <c r="N14"/>
  <c r="N37"/>
  <c r="N16" i="4"/>
  <c r="N21"/>
  <c r="N27"/>
  <c r="N6"/>
  <c r="J17" i="2" l="1"/>
  <c r="M17" i="1"/>
  <c r="J12" i="3"/>
  <c r="J11"/>
  <c r="J10"/>
  <c r="J9"/>
  <c r="J8"/>
  <c r="J16" i="2"/>
  <c r="J15"/>
  <c r="J14"/>
  <c r="J13"/>
  <c r="J12"/>
  <c r="J11"/>
  <c r="J10"/>
  <c r="J9"/>
  <c r="J8"/>
  <c r="M8" i="1"/>
  <c r="M16"/>
  <c r="M15"/>
  <c r="M14"/>
  <c r="M13"/>
  <c r="M12"/>
  <c r="M11"/>
  <c r="M10"/>
  <c r="M9"/>
  <c r="J7" i="3" l="1"/>
  <c r="J7" i="2"/>
  <c r="M7" i="1"/>
  <c r="B7" l="1"/>
</calcChain>
</file>

<file path=xl/sharedStrings.xml><?xml version="1.0" encoding="utf-8"?>
<sst xmlns="http://schemas.openxmlformats.org/spreadsheetml/2006/main" count="424" uniqueCount="96">
  <si>
    <t>17.0</t>
  </si>
  <si>
    <t>INSTALAÇÃO DE COMBATE A INCÊNDIO E PÂNICO</t>
  </si>
  <si>
    <t>17.1</t>
  </si>
  <si>
    <t>unid</t>
  </si>
  <si>
    <t>17.2</t>
  </si>
  <si>
    <t>17.6</t>
  </si>
  <si>
    <t>17.7</t>
  </si>
  <si>
    <t>17.8</t>
  </si>
  <si>
    <t>17.9</t>
  </si>
  <si>
    <t>17.10</t>
  </si>
  <si>
    <t>m</t>
  </si>
  <si>
    <t>ORÇAMENTO DETALHADO</t>
  </si>
  <si>
    <t>OBRA: BLOCO ACADEMICO - CAMPUS ITABAIANA</t>
  </si>
  <si>
    <t>ITEM</t>
  </si>
  <si>
    <t>REFERÊNCIA</t>
  </si>
  <si>
    <t>DISCRIMINAÇÃO</t>
  </si>
  <si>
    <t>UNID.</t>
  </si>
  <si>
    <t>QUANT (Bloco A)</t>
  </si>
  <si>
    <t>QUANT (Bloco B)</t>
  </si>
  <si>
    <t>QUANT (Rampa/Escada)</t>
  </si>
  <si>
    <t>QUANTITAVO</t>
  </si>
  <si>
    <t>PREÇO UNIT. TOTAL</t>
  </si>
  <si>
    <t>V.TOTAL(R$)</t>
  </si>
  <si>
    <t>Extintor de agua presssurizada, capacidade 10 L, tempo de descarga 80s, alcance do jato 8m, instalado</t>
  </si>
  <si>
    <t>03745/ORSE</t>
  </si>
  <si>
    <t>Extintor incendio tp po quimico 6kg - fornecimento e instalacao</t>
  </si>
  <si>
    <t>83635/SINAPI</t>
  </si>
  <si>
    <t xml:space="preserve"> Abrigo para hidrante interno, inclusive caixa embutir chapa ferro n.º 14, dimensões 0.90 x 0.60 x 0.17 m, registro tipo globo 2 1/2", com 02 mangueiras com esguicho e conexões</t>
  </si>
  <si>
    <t>11308/ORSE</t>
  </si>
  <si>
    <t>Luminária de emergência com 48 Leds c/ bloco automático</t>
  </si>
  <si>
    <t>10300/ORSE</t>
  </si>
  <si>
    <t>92367/SINAPI</t>
  </si>
  <si>
    <t>Tubo de aço galvanizado com costura, classe média, dn 65 (2 1/2"), conexão rosqueada, instalado em rede de alimentação para hidrante - fornecimento e instalação. af_12/2015</t>
  </si>
  <si>
    <t>Placa de sinalizacao de seguranca contra incendio, fotoluminescente, retangular, *12 x 40* cm, em pvc *2* mm anti-chamas (simbolos, cores e pictogramas conforme nbr 13434)</t>
  </si>
  <si>
    <t>11852/ORSE</t>
  </si>
  <si>
    <t>Luva reducao aco galvanizado 4x2.1/2" - fornecimento e instalacao</t>
  </si>
  <si>
    <t>72667/SINAPI</t>
  </si>
  <si>
    <t>Escavação mecanizada de vala com profundidade até 1,5 m (média entre montante e jusante/uma composição por trecho) com retroescavadeira (capacidade da caçamba da retro: 0,26 m3 / potência: 88 hp), largura de 0,8 m a 1,5 m, em solo de 1a categoria, lo</t>
  </si>
  <si>
    <t>90106/SINAPI</t>
  </si>
  <si>
    <t xml:space="preserve"> Reaterro manual de valas com compactação mecanizada. af_04/2016</t>
  </si>
  <si>
    <t>93382/SINAPI</t>
  </si>
  <si>
    <t>OBRA: BLOCO ADMINISTRATIVO - CAMPUS SANTA LUZIA</t>
  </si>
  <si>
    <t>Conjunto moto-bomba centrífuga, trifasica, motor 7.5 cv, Schneider BC-21 ou similar</t>
  </si>
  <si>
    <t>04081/ORSE</t>
  </si>
  <si>
    <t>Quadro de comando para 2 bombas de incendio de 5 cv, trifásica, 220 volts, com chave seletora, acionamento manual / automático</t>
  </si>
  <si>
    <t>10094/ORSE</t>
  </si>
  <si>
    <t xml:space="preserve"> Fornecimento e Instalação de Hidrante Subterrâneo com caixa, completo, DN 75mm no passeio</t>
  </si>
  <si>
    <t>06195/ORSE</t>
  </si>
  <si>
    <t>FAZER COMPOSIÇÃO PARA INCLUIR CONEXOES</t>
  </si>
  <si>
    <t>17.3</t>
  </si>
  <si>
    <t>17.4</t>
  </si>
  <si>
    <t>17.5</t>
  </si>
  <si>
    <t>Tubo de aço galvanizado com costura 4" (100mm), inclusive conexoes - fornecimento e instalacao</t>
  </si>
  <si>
    <t>7397610/SINAPI</t>
  </si>
  <si>
    <t xml:space="preserve">MEMÓRIA DE CÁLCULO </t>
  </si>
  <si>
    <t>1.1</t>
  </si>
  <si>
    <t>Total executado</t>
  </si>
  <si>
    <t>m³</t>
  </si>
  <si>
    <t>Local</t>
  </si>
  <si>
    <t>und</t>
  </si>
  <si>
    <t>comprim</t>
  </si>
  <si>
    <t>largura</t>
  </si>
  <si>
    <t>x</t>
  </si>
  <si>
    <t>1.2</t>
  </si>
  <si>
    <t>Descrição</t>
  </si>
  <si>
    <t>1.3</t>
  </si>
  <si>
    <t>m²</t>
  </si>
  <si>
    <t>qtd</t>
  </si>
  <si>
    <t>Altura</t>
  </si>
  <si>
    <t>area</t>
  </si>
  <si>
    <t>m2</t>
  </si>
  <si>
    <t>1.4</t>
  </si>
  <si>
    <t>1.5</t>
  </si>
  <si>
    <t>1.6</t>
  </si>
  <si>
    <t>Und</t>
  </si>
  <si>
    <t>1.7</t>
  </si>
  <si>
    <t>1.8</t>
  </si>
  <si>
    <t>1.9</t>
  </si>
  <si>
    <t xml:space="preserve">Bloco acadmico A </t>
  </si>
  <si>
    <t>Bloco acadmico B</t>
  </si>
  <si>
    <t>Qtde</t>
  </si>
  <si>
    <t>Rampa</t>
  </si>
  <si>
    <t>Escavação Tubulação</t>
  </si>
  <si>
    <t>comp</t>
  </si>
  <si>
    <t>larg</t>
  </si>
  <si>
    <t>Desconto Tubulação</t>
  </si>
  <si>
    <t>Academico A</t>
  </si>
  <si>
    <t>Academico B</t>
  </si>
  <si>
    <t>Tubulação 65 mm</t>
  </si>
  <si>
    <t>OBRA: SANTA LUZIA</t>
  </si>
  <si>
    <t xml:space="preserve">Bloco </t>
  </si>
  <si>
    <t xml:space="preserve">Bloco  </t>
  </si>
  <si>
    <t xml:space="preserve">Bloco acadmico  </t>
  </si>
  <si>
    <t>Implantação</t>
  </si>
  <si>
    <t>Casa de Bombas</t>
  </si>
  <si>
    <t>Fazer ajuste para bomba de 7,5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</si>
</sst>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omic Sans MS"/>
      <family val="4"/>
    </font>
    <font>
      <sz val="12"/>
      <name val="Comic Sans MS"/>
      <family val="4"/>
    </font>
    <font>
      <sz val="10"/>
      <name val="Arial"/>
      <family val="2"/>
    </font>
    <font>
      <sz val="11"/>
      <name val="Arial"/>
      <family val="2"/>
    </font>
    <font>
      <b/>
      <sz val="11"/>
      <name val="Andalus"/>
      <family val="1"/>
    </font>
    <font>
      <sz val="11"/>
      <name val="Andalus"/>
      <family val="1"/>
    </font>
    <font>
      <b/>
      <sz val="10"/>
      <name val="Andalus"/>
      <family val="1"/>
    </font>
    <font>
      <sz val="10"/>
      <name val="Andalus"/>
      <family val="1"/>
    </font>
    <font>
      <b/>
      <sz val="10"/>
      <color rgb="FFFF0000"/>
      <name val="Andalus"/>
      <family val="1"/>
    </font>
    <font>
      <sz val="11"/>
      <color theme="1"/>
      <name val="Andalus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6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2" fontId="3" fillId="0" borderId="2" xfId="2" applyNumberFormat="1" applyFont="1" applyFill="1" applyBorder="1" applyAlignment="1">
      <alignment horizontal="right" vertical="center"/>
    </xf>
    <xf numFmtId="164" fontId="3" fillId="2" borderId="2" xfId="2" applyFont="1" applyFill="1" applyBorder="1" applyAlignment="1">
      <alignment horizontal="center" vertical="center"/>
    </xf>
    <xf numFmtId="4" fontId="2" fillId="2" borderId="2" xfId="2" applyNumberFormat="1" applyFont="1" applyFill="1" applyBorder="1" applyAlignment="1" applyProtection="1">
      <alignment horizontal="center" vertical="center"/>
    </xf>
    <xf numFmtId="2" fontId="2" fillId="2" borderId="2" xfId="2" applyNumberFormat="1" applyFont="1" applyFill="1" applyBorder="1" applyAlignment="1" applyProtection="1">
      <alignment horizontal="right" vertical="center"/>
    </xf>
    <xf numFmtId="4" fontId="2" fillId="2" borderId="4" xfId="2" applyNumberFormat="1" applyFont="1" applyFill="1" applyBorder="1" applyAlignment="1" applyProtection="1">
      <alignment vertical="center"/>
    </xf>
    <xf numFmtId="164" fontId="3" fillId="0" borderId="2" xfId="2" applyFont="1" applyFill="1" applyBorder="1" applyAlignment="1">
      <alignment horizontal="center" vertical="center"/>
    </xf>
    <xf numFmtId="164" fontId="3" fillId="0" borderId="4" xfId="2" applyFont="1" applyFill="1" applyBorder="1" applyAlignment="1">
      <alignment vertical="center"/>
    </xf>
    <xf numFmtId="0" fontId="3" fillId="0" borderId="9" xfId="0" applyFont="1" applyFill="1" applyBorder="1"/>
    <xf numFmtId="164" fontId="2" fillId="0" borderId="9" xfId="2" applyFont="1" applyFill="1" applyBorder="1" applyAlignment="1">
      <alignment horizontal="center" vertical="center"/>
    </xf>
    <xf numFmtId="164" fontId="2" fillId="0" borderId="9" xfId="2" applyFont="1" applyFill="1" applyBorder="1" applyAlignment="1">
      <alignment horizontal="center" vertical="center" wrapText="1"/>
    </xf>
    <xf numFmtId="2" fontId="2" fillId="0" borderId="9" xfId="2" applyNumberFormat="1" applyFont="1" applyFill="1" applyBorder="1" applyAlignment="1">
      <alignment horizontal="right" vertical="center"/>
    </xf>
    <xf numFmtId="164" fontId="2" fillId="0" borderId="10" xfId="2" applyFont="1" applyFill="1" applyBorder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44" fontId="2" fillId="2" borderId="4" xfId="1" applyFont="1" applyFill="1" applyBorder="1" applyAlignment="1" applyProtection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1" fontId="8" fillId="4" borderId="2" xfId="0" applyNumberFormat="1" applyFont="1" applyFill="1" applyBorder="1" applyAlignment="1" applyProtection="1">
      <alignment horizontal="center" vertical="center"/>
      <protection locked="0"/>
    </xf>
    <xf numFmtId="1" fontId="8" fillId="0" borderId="2" xfId="0" applyNumberFormat="1" applyFont="1" applyFill="1" applyBorder="1" applyAlignment="1" applyProtection="1">
      <alignment horizontal="center" vertical="center"/>
      <protection locked="0"/>
    </xf>
    <xf numFmtId="2" fontId="8" fillId="0" borderId="2" xfId="0" applyNumberFormat="1" applyFont="1" applyFill="1" applyBorder="1" applyAlignment="1">
      <alignment horizontal="center" vertical="center"/>
    </xf>
    <xf numFmtId="4" fontId="8" fillId="0" borderId="2" xfId="4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/>
    </xf>
    <xf numFmtId="2" fontId="9" fillId="0" borderId="2" xfId="0" applyNumberFormat="1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1" fillId="0" borderId="2" xfId="0" applyFont="1" applyBorder="1"/>
    <xf numFmtId="0" fontId="9" fillId="0" borderId="2" xfId="0" applyFont="1" applyFill="1" applyBorder="1" applyAlignment="1">
      <alignment horizontal="center" vertical="center"/>
    </xf>
    <xf numFmtId="164" fontId="9" fillId="0" borderId="2" xfId="4" applyNumberFormat="1" applyFont="1" applyFill="1" applyBorder="1" applyAlignment="1">
      <alignment horizontal="center" vertical="center"/>
    </xf>
    <xf numFmtId="4" fontId="9" fillId="0" borderId="2" xfId="4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0" borderId="12" xfId="3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center" vertical="center" wrapText="1"/>
    </xf>
    <xf numFmtId="2" fontId="2" fillId="0" borderId="12" xfId="3" applyNumberFormat="1" applyFont="1" applyFill="1" applyBorder="1" applyAlignment="1">
      <alignment horizontal="center" vertical="center" wrapText="1"/>
    </xf>
    <xf numFmtId="2" fontId="2" fillId="0" borderId="3" xfId="3" applyNumberFormat="1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6" xfId="3" applyFont="1" applyFill="1" applyBorder="1" applyAlignment="1">
      <alignment horizontal="center" vertical="center" wrapText="1"/>
    </xf>
    <xf numFmtId="0" fontId="2" fillId="0" borderId="7" xfId="3" applyFont="1" applyFill="1" applyBorder="1" applyAlignment="1">
      <alignment horizontal="center" vertical="center" wrapText="1"/>
    </xf>
    <xf numFmtId="0" fontId="2" fillId="0" borderId="8" xfId="3" applyFont="1" applyFill="1" applyBorder="1" applyAlignment="1">
      <alignment horizontal="left" vertical="center"/>
    </xf>
    <xf numFmtId="0" fontId="2" fillId="0" borderId="9" xfId="3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horizontal="left" vertical="center" wrapText="1"/>
    </xf>
    <xf numFmtId="2" fontId="8" fillId="0" borderId="14" xfId="0" applyNumberFormat="1" applyFont="1" applyFill="1" applyBorder="1" applyAlignment="1">
      <alignment horizontal="center" vertical="center"/>
    </xf>
    <xf numFmtId="2" fontId="8" fillId="0" borderId="15" xfId="0" applyNumberFormat="1" applyFont="1" applyFill="1" applyBorder="1" applyAlignment="1">
      <alignment horizontal="center" vertical="center"/>
    </xf>
    <xf numFmtId="2" fontId="8" fillId="0" borderId="16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2" fontId="8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4" fontId="8" fillId="4" borderId="2" xfId="5" applyNumberFormat="1" applyFont="1" applyFill="1" applyBorder="1" applyAlignment="1" applyProtection="1">
      <alignment horizontal="left" vertical="center" wrapText="1"/>
    </xf>
  </cellXfs>
  <cellStyles count="6">
    <cellStyle name="Moeda" xfId="1" builtinId="4"/>
    <cellStyle name="Moeda 2" xfId="5"/>
    <cellStyle name="Normal" xfId="0" builtinId="0"/>
    <cellStyle name="Normal_Relação de material" xfId="3"/>
    <cellStyle name="Separador de milhares" xfId="4" builtinId="3"/>
    <cellStyle name="Separador de milhares 2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M17"/>
  <sheetViews>
    <sheetView tabSelected="1" topLeftCell="B1" zoomScale="90" zoomScaleNormal="90" workbookViewId="0">
      <selection activeCell="K18" sqref="K18"/>
    </sheetView>
  </sheetViews>
  <sheetFormatPr defaultRowHeight="15"/>
  <cols>
    <col min="2" max="2" width="22" bestFit="1" customWidth="1"/>
    <col min="3" max="3" width="13" customWidth="1"/>
    <col min="4" max="4" width="7.28515625" bestFit="1" customWidth="1"/>
    <col min="5" max="5" width="18.5703125" customWidth="1"/>
    <col min="6" max="6" width="73.7109375" customWidth="1"/>
    <col min="7" max="7" width="11.140625" customWidth="1"/>
    <col min="8" max="8" width="9.7109375" customWidth="1"/>
    <col min="9" max="9" width="9.5703125" customWidth="1"/>
    <col min="10" max="10" width="10.7109375" customWidth="1"/>
    <col min="11" max="11" width="9" customWidth="1"/>
    <col min="12" max="12" width="12.42578125" customWidth="1"/>
    <col min="13" max="13" width="17.28515625" customWidth="1"/>
  </cols>
  <sheetData>
    <row r="2" spans="2:13" ht="15.75" thickBot="1"/>
    <row r="3" spans="2:13" ht="20.25" thickBot="1">
      <c r="D3" s="49" t="s">
        <v>11</v>
      </c>
      <c r="E3" s="50"/>
      <c r="F3" s="50"/>
      <c r="G3" s="50"/>
      <c r="H3" s="50"/>
      <c r="I3" s="50"/>
      <c r="J3" s="50"/>
      <c r="K3" s="50"/>
      <c r="L3" s="50"/>
      <c r="M3" s="51"/>
    </row>
    <row r="4" spans="2:13" ht="20.25" thickBot="1">
      <c r="D4" s="52" t="s">
        <v>12</v>
      </c>
      <c r="E4" s="53"/>
      <c r="F4" s="53"/>
      <c r="G4" s="15"/>
      <c r="H4" s="16"/>
      <c r="I4" s="16"/>
      <c r="J4" s="17"/>
      <c r="K4" s="17"/>
      <c r="L4" s="18"/>
      <c r="M4" s="19"/>
    </row>
    <row r="5" spans="2:13">
      <c r="D5" s="54" t="s">
        <v>13</v>
      </c>
      <c r="E5" s="56" t="s">
        <v>14</v>
      </c>
      <c r="F5" s="45" t="s">
        <v>15</v>
      </c>
      <c r="G5" s="45" t="s">
        <v>16</v>
      </c>
      <c r="H5" s="45" t="s">
        <v>17</v>
      </c>
      <c r="I5" s="45" t="s">
        <v>18</v>
      </c>
      <c r="J5" s="45" t="s">
        <v>19</v>
      </c>
      <c r="K5" s="45" t="s">
        <v>20</v>
      </c>
      <c r="L5" s="47" t="s">
        <v>21</v>
      </c>
      <c r="M5" s="45" t="s">
        <v>22</v>
      </c>
    </row>
    <row r="6" spans="2:13" ht="27.75" customHeight="1">
      <c r="D6" s="55"/>
      <c r="E6" s="57"/>
      <c r="F6" s="46"/>
      <c r="G6" s="46"/>
      <c r="H6" s="46"/>
      <c r="I6" s="46"/>
      <c r="J6" s="46"/>
      <c r="K6" s="46"/>
      <c r="L6" s="48"/>
      <c r="M6" s="46"/>
    </row>
    <row r="7" spans="2:13" ht="19.5">
      <c r="B7" s="22">
        <f>M7+ADMINISTRATIVO!J7+IMPLANTAÇAO!J7</f>
        <v>101265.60000000001</v>
      </c>
      <c r="D7" s="1" t="s">
        <v>0</v>
      </c>
      <c r="E7" s="2"/>
      <c r="F7" s="3" t="s">
        <v>1</v>
      </c>
      <c r="G7" s="4"/>
      <c r="H7" s="9"/>
      <c r="I7" s="10"/>
      <c r="J7" s="10"/>
      <c r="K7" s="10"/>
      <c r="L7" s="11"/>
      <c r="M7" s="12">
        <f>ROUND(SUM(M8:M17),2)</f>
        <v>26074.26</v>
      </c>
    </row>
    <row r="8" spans="2:13" ht="16.5" customHeight="1">
      <c r="D8" s="5" t="s">
        <v>2</v>
      </c>
      <c r="E8" s="20" t="s">
        <v>24</v>
      </c>
      <c r="F8" s="6" t="s">
        <v>23</v>
      </c>
      <c r="G8" s="7" t="s">
        <v>3</v>
      </c>
      <c r="H8" s="13">
        <v>5</v>
      </c>
      <c r="I8" s="13">
        <v>5</v>
      </c>
      <c r="J8" s="13">
        <v>0</v>
      </c>
      <c r="K8" s="13">
        <f>'MEMÓRIA ACAD'!N6</f>
        <v>10</v>
      </c>
      <c r="L8" s="8">
        <v>165.56</v>
      </c>
      <c r="M8" s="14">
        <f>ROUND(K8*L8,2)</f>
        <v>1655.6</v>
      </c>
    </row>
    <row r="9" spans="2:13" ht="19.5">
      <c r="D9" s="5" t="s">
        <v>4</v>
      </c>
      <c r="E9" s="20" t="s">
        <v>26</v>
      </c>
      <c r="F9" s="6" t="s">
        <v>25</v>
      </c>
      <c r="G9" s="7" t="s">
        <v>3</v>
      </c>
      <c r="H9" s="13">
        <v>5</v>
      </c>
      <c r="I9" s="13">
        <v>6</v>
      </c>
      <c r="J9" s="13">
        <v>0</v>
      </c>
      <c r="K9" s="13">
        <f>'MEMÓRIA ACAD'!N11</f>
        <v>11</v>
      </c>
      <c r="L9" s="8">
        <v>189.23</v>
      </c>
      <c r="M9" s="14">
        <f>ROUND(K9*L9,2)</f>
        <v>2081.5300000000002</v>
      </c>
    </row>
    <row r="10" spans="2:13" ht="58.5">
      <c r="D10" s="5" t="s">
        <v>49</v>
      </c>
      <c r="E10" s="20" t="s">
        <v>28</v>
      </c>
      <c r="F10" s="6" t="s">
        <v>27</v>
      </c>
      <c r="G10" s="7" t="s">
        <v>3</v>
      </c>
      <c r="H10" s="13">
        <v>2</v>
      </c>
      <c r="I10" s="13">
        <v>2</v>
      </c>
      <c r="J10" s="13">
        <v>0</v>
      </c>
      <c r="K10" s="13">
        <f>'MEMÓRIA ACAD'!N16</f>
        <v>4</v>
      </c>
      <c r="L10" s="8">
        <v>1848.07</v>
      </c>
      <c r="M10" s="14">
        <f t="shared" ref="M10:M16" si="0">ROUND(K10*L10,2)</f>
        <v>7392.28</v>
      </c>
    </row>
    <row r="11" spans="2:13" ht="19.5">
      <c r="D11" s="5" t="s">
        <v>50</v>
      </c>
      <c r="E11" s="20" t="s">
        <v>30</v>
      </c>
      <c r="F11" s="6" t="s">
        <v>29</v>
      </c>
      <c r="G11" s="7" t="s">
        <v>3</v>
      </c>
      <c r="H11" s="13">
        <v>30</v>
      </c>
      <c r="I11" s="13">
        <v>30</v>
      </c>
      <c r="J11" s="13">
        <v>8</v>
      </c>
      <c r="K11" s="13">
        <f>'MEMÓRIA ACAD'!N21</f>
        <v>68</v>
      </c>
      <c r="L11" s="8">
        <v>72.66</v>
      </c>
      <c r="M11" s="14">
        <f t="shared" si="0"/>
        <v>4940.88</v>
      </c>
    </row>
    <row r="12" spans="2:13" ht="97.5">
      <c r="D12" s="5" t="s">
        <v>51</v>
      </c>
      <c r="E12" s="20" t="s">
        <v>38</v>
      </c>
      <c r="F12" s="6" t="s">
        <v>37</v>
      </c>
      <c r="G12" s="7" t="s">
        <v>3</v>
      </c>
      <c r="H12" s="13">
        <v>9.0500000000000007</v>
      </c>
      <c r="I12" s="13">
        <v>9.0500000000000007</v>
      </c>
      <c r="J12" s="13">
        <v>0</v>
      </c>
      <c r="K12" s="13">
        <f>'MEMÓRIA ACAD'!N27</f>
        <v>18.100000000000001</v>
      </c>
      <c r="L12" s="8">
        <v>10.25</v>
      </c>
      <c r="M12" s="14">
        <f t="shared" si="0"/>
        <v>185.53</v>
      </c>
    </row>
    <row r="13" spans="2:13" ht="39">
      <c r="D13" s="5" t="s">
        <v>5</v>
      </c>
      <c r="E13" s="20" t="s">
        <v>40</v>
      </c>
      <c r="F13" s="6" t="s">
        <v>39</v>
      </c>
      <c r="G13" s="7" t="s">
        <v>3</v>
      </c>
      <c r="H13" s="13">
        <v>8.6</v>
      </c>
      <c r="I13" s="13">
        <v>8.6</v>
      </c>
      <c r="J13" s="13">
        <v>0</v>
      </c>
      <c r="K13" s="13">
        <f>'MEMÓRIA ACAD'!N31</f>
        <v>17.85987635</v>
      </c>
      <c r="L13" s="8">
        <v>20.77</v>
      </c>
      <c r="M13" s="14">
        <f t="shared" si="0"/>
        <v>370.95</v>
      </c>
    </row>
    <row r="14" spans="2:13" ht="19.5">
      <c r="D14" s="5" t="s">
        <v>6</v>
      </c>
      <c r="E14" s="20" t="s">
        <v>36</v>
      </c>
      <c r="F14" s="6" t="s">
        <v>35</v>
      </c>
      <c r="G14" s="7" t="s">
        <v>3</v>
      </c>
      <c r="H14" s="13">
        <v>1</v>
      </c>
      <c r="I14" s="13">
        <v>1</v>
      </c>
      <c r="J14" s="13">
        <v>0</v>
      </c>
      <c r="K14" s="13">
        <f>'MEMÓRIA ACAD'!N35</f>
        <v>2</v>
      </c>
      <c r="L14" s="8">
        <v>131.11000000000001</v>
      </c>
      <c r="M14" s="14">
        <f t="shared" si="0"/>
        <v>262.22000000000003</v>
      </c>
    </row>
    <row r="15" spans="2:13" ht="57.75" customHeight="1">
      <c r="C15" s="21" t="s">
        <v>48</v>
      </c>
      <c r="D15" s="5" t="s">
        <v>7</v>
      </c>
      <c r="E15" s="20" t="s">
        <v>31</v>
      </c>
      <c r="F15" s="6" t="s">
        <v>32</v>
      </c>
      <c r="G15" s="7" t="s">
        <v>10</v>
      </c>
      <c r="H15" s="13">
        <v>36.200000000000003</v>
      </c>
      <c r="I15" s="13">
        <v>36.200000000000003</v>
      </c>
      <c r="J15" s="13">
        <v>0</v>
      </c>
      <c r="K15" s="13">
        <f>'MEMÓRIA ACAD'!N39</f>
        <v>72.400000000000006</v>
      </c>
      <c r="L15" s="8">
        <v>50.28</v>
      </c>
      <c r="M15" s="14">
        <f t="shared" si="0"/>
        <v>3640.27</v>
      </c>
    </row>
    <row r="16" spans="2:13" ht="67.5" customHeight="1">
      <c r="D16" s="5" t="s">
        <v>8</v>
      </c>
      <c r="E16" s="20" t="s">
        <v>34</v>
      </c>
      <c r="F16" s="6" t="s">
        <v>33</v>
      </c>
      <c r="G16" s="7" t="s">
        <v>10</v>
      </c>
      <c r="H16" s="13">
        <v>25</v>
      </c>
      <c r="I16" s="13">
        <v>25</v>
      </c>
      <c r="J16" s="13">
        <v>13</v>
      </c>
      <c r="K16" s="13">
        <f>'MEMÓRIA ACAD'!N43</f>
        <v>63</v>
      </c>
      <c r="L16" s="8">
        <v>28.02</v>
      </c>
      <c r="M16" s="14">
        <f t="shared" si="0"/>
        <v>1765.26</v>
      </c>
    </row>
    <row r="17" spans="4:13" ht="51" customHeight="1">
      <c r="D17" s="5" t="s">
        <v>9</v>
      </c>
      <c r="E17" s="20" t="s">
        <v>47</v>
      </c>
      <c r="F17" s="6" t="s">
        <v>46</v>
      </c>
      <c r="G17" s="7" t="s">
        <v>10</v>
      </c>
      <c r="H17" s="13">
        <v>1</v>
      </c>
      <c r="I17" s="13">
        <v>1</v>
      </c>
      <c r="J17" s="13">
        <v>0</v>
      </c>
      <c r="K17" s="13">
        <f>'MEMÓRIA ACAD'!N49</f>
        <v>2</v>
      </c>
      <c r="L17" s="8">
        <v>1889.87</v>
      </c>
      <c r="M17" s="14">
        <f t="shared" ref="M17" si="1">ROUND(K17*L17,2)</f>
        <v>3779.74</v>
      </c>
    </row>
  </sheetData>
  <mergeCells count="12">
    <mergeCell ref="J5:J6"/>
    <mergeCell ref="K5:K6"/>
    <mergeCell ref="L5:L6"/>
    <mergeCell ref="M5:M6"/>
    <mergeCell ref="D3:M3"/>
    <mergeCell ref="D4:F4"/>
    <mergeCell ref="D5:D6"/>
    <mergeCell ref="E5:E6"/>
    <mergeCell ref="F5:F6"/>
    <mergeCell ref="G5:G6"/>
    <mergeCell ref="H5:H6"/>
    <mergeCell ref="I5:I6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A1:P52"/>
  <sheetViews>
    <sheetView topLeftCell="A36" workbookViewId="0">
      <selection sqref="A1:P52"/>
    </sheetView>
  </sheetViews>
  <sheetFormatPr defaultRowHeight="15"/>
  <cols>
    <col min="2" max="2" width="28.42578125" customWidth="1"/>
    <col min="12" max="12" width="11.42578125" customWidth="1"/>
  </cols>
  <sheetData>
    <row r="1" spans="1:16" ht="21">
      <c r="A1" s="23"/>
      <c r="B1" s="24"/>
      <c r="C1" s="25"/>
      <c r="D1" s="25"/>
      <c r="E1" s="25"/>
      <c r="F1" s="25"/>
      <c r="G1" s="25"/>
      <c r="H1" s="26"/>
      <c r="I1" s="26"/>
      <c r="J1" s="26"/>
      <c r="K1" s="26"/>
      <c r="L1" s="26"/>
      <c r="M1" s="26"/>
      <c r="N1" s="27"/>
      <c r="O1" s="26"/>
      <c r="P1" s="26"/>
    </row>
    <row r="2" spans="1:16" ht="21">
      <c r="A2" s="66" t="s">
        <v>54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</row>
    <row r="3" spans="1:16" ht="21">
      <c r="A3" s="67" t="s">
        <v>89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</row>
    <row r="4" spans="1:16" ht="21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</row>
    <row r="5" spans="1:16" ht="20.25">
      <c r="A5" s="29">
        <v>1</v>
      </c>
      <c r="B5" s="68" t="s">
        <v>1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</row>
    <row r="6" spans="1:16" ht="45.75" customHeight="1">
      <c r="A6" s="30" t="s">
        <v>55</v>
      </c>
      <c r="B6" s="64" t="s">
        <v>23</v>
      </c>
      <c r="C6" s="64"/>
      <c r="D6" s="64"/>
      <c r="E6" s="64"/>
      <c r="F6" s="64"/>
      <c r="G6" s="64"/>
      <c r="H6" s="64"/>
      <c r="I6" s="64"/>
      <c r="J6" s="65" t="s">
        <v>56</v>
      </c>
      <c r="K6" s="65"/>
      <c r="L6" s="65"/>
      <c r="M6" s="31"/>
      <c r="N6" s="32">
        <f>SUM(P9:P10)</f>
        <v>10</v>
      </c>
      <c r="O6" s="32"/>
      <c r="P6" s="33" t="s">
        <v>59</v>
      </c>
    </row>
    <row r="7" spans="1:16" ht="20.25">
      <c r="A7" s="30"/>
      <c r="B7" s="34"/>
      <c r="C7" s="35"/>
      <c r="D7" s="35"/>
      <c r="E7" s="35"/>
      <c r="F7" s="35"/>
      <c r="G7" s="35"/>
      <c r="H7" s="33"/>
      <c r="I7" s="33"/>
      <c r="J7" s="31"/>
      <c r="K7" s="31"/>
      <c r="L7" s="31"/>
      <c r="M7" s="31"/>
      <c r="N7" s="32"/>
      <c r="O7" s="32"/>
      <c r="P7" s="33"/>
    </row>
    <row r="8" spans="1:16" ht="21">
      <c r="A8" s="30"/>
      <c r="B8" s="36" t="s">
        <v>58</v>
      </c>
      <c r="C8" s="35"/>
      <c r="D8" s="35"/>
      <c r="E8" s="35"/>
      <c r="F8" s="35"/>
      <c r="G8" s="35"/>
      <c r="H8" s="37" t="s">
        <v>59</v>
      </c>
      <c r="I8" s="33"/>
      <c r="J8" s="37"/>
      <c r="K8" s="38"/>
      <c r="L8" s="37"/>
      <c r="M8" s="37"/>
      <c r="N8" s="37"/>
      <c r="O8" s="39"/>
      <c r="P8" s="38" t="s">
        <v>80</v>
      </c>
    </row>
    <row r="9" spans="1:16" ht="20.25">
      <c r="A9" s="30"/>
      <c r="B9" s="36" t="s">
        <v>78</v>
      </c>
      <c r="C9" s="40" t="s">
        <v>59</v>
      </c>
      <c r="D9" s="35"/>
      <c r="E9" s="35"/>
      <c r="F9" s="35"/>
      <c r="G9" s="35"/>
      <c r="H9" s="36">
        <v>5</v>
      </c>
      <c r="I9" s="40"/>
      <c r="J9" s="41"/>
      <c r="K9" s="36"/>
      <c r="L9" s="41"/>
      <c r="M9" s="36"/>
      <c r="N9" s="42"/>
      <c r="O9" s="42"/>
      <c r="P9" s="41">
        <f>H9</f>
        <v>5</v>
      </c>
    </row>
    <row r="10" spans="1:16" ht="20.25">
      <c r="A10" s="30"/>
      <c r="B10" s="36" t="s">
        <v>79</v>
      </c>
      <c r="C10" s="40" t="s">
        <v>59</v>
      </c>
      <c r="D10" s="35"/>
      <c r="E10" s="35"/>
      <c r="F10" s="35"/>
      <c r="G10" s="35"/>
      <c r="H10" s="36">
        <v>5</v>
      </c>
      <c r="I10" s="40"/>
      <c r="J10" s="36"/>
      <c r="K10" s="36"/>
      <c r="L10" s="36"/>
      <c r="M10" s="36"/>
      <c r="N10" s="42"/>
      <c r="O10" s="42"/>
      <c r="P10" s="41">
        <f>H10</f>
        <v>5</v>
      </c>
    </row>
    <row r="11" spans="1:16" ht="20.25">
      <c r="A11" s="30" t="s">
        <v>63</v>
      </c>
      <c r="B11" s="64" t="s">
        <v>25</v>
      </c>
      <c r="C11" s="64"/>
      <c r="D11" s="64"/>
      <c r="E11" s="64"/>
      <c r="F11" s="64"/>
      <c r="G11" s="64"/>
      <c r="H11" s="64"/>
      <c r="I11" s="64"/>
      <c r="J11" s="65" t="s">
        <v>56</v>
      </c>
      <c r="K11" s="65"/>
      <c r="L11" s="65"/>
      <c r="M11" s="31"/>
      <c r="N11" s="32">
        <f>SUM(P14:P15)</f>
        <v>11</v>
      </c>
      <c r="O11" s="32"/>
      <c r="P11" s="33" t="s">
        <v>59</v>
      </c>
    </row>
    <row r="12" spans="1:16" ht="20.25">
      <c r="A12" s="30"/>
      <c r="B12" s="34"/>
      <c r="C12" s="35"/>
      <c r="D12" s="35"/>
      <c r="E12" s="35"/>
      <c r="F12" s="35"/>
      <c r="G12" s="35"/>
      <c r="H12" s="33"/>
      <c r="I12" s="33"/>
      <c r="J12" s="31"/>
      <c r="K12" s="31"/>
      <c r="L12" s="31"/>
      <c r="M12" s="31"/>
      <c r="N12" s="32"/>
      <c r="O12" s="32"/>
      <c r="P12" s="33"/>
    </row>
    <row r="13" spans="1:16" ht="21">
      <c r="A13" s="30"/>
      <c r="B13" s="36" t="s">
        <v>64</v>
      </c>
      <c r="C13" s="35"/>
      <c r="D13" s="35"/>
      <c r="E13" s="35"/>
      <c r="F13" s="35"/>
      <c r="G13" s="35"/>
      <c r="H13" s="37" t="s">
        <v>59</v>
      </c>
      <c r="I13" s="33"/>
      <c r="J13" s="37"/>
      <c r="K13" s="38"/>
      <c r="L13" s="37"/>
      <c r="M13" s="37"/>
      <c r="N13" s="37"/>
      <c r="O13" s="39"/>
      <c r="P13" s="38" t="s">
        <v>80</v>
      </c>
    </row>
    <row r="14" spans="1:16" ht="20.25">
      <c r="A14" s="30"/>
      <c r="B14" s="36" t="s">
        <v>78</v>
      </c>
      <c r="C14" s="40" t="s">
        <v>59</v>
      </c>
      <c r="D14" s="35"/>
      <c r="E14" s="35"/>
      <c r="F14" s="35"/>
      <c r="G14" s="35"/>
      <c r="H14" s="36">
        <v>5</v>
      </c>
      <c r="I14" s="40"/>
      <c r="J14" s="41"/>
      <c r="K14" s="36"/>
      <c r="L14" s="41"/>
      <c r="M14" s="36"/>
      <c r="N14" s="42"/>
      <c r="O14" s="42"/>
      <c r="P14" s="41">
        <f>H14</f>
        <v>5</v>
      </c>
    </row>
    <row r="15" spans="1:16" ht="20.25">
      <c r="A15" s="30"/>
      <c r="B15" s="36" t="s">
        <v>79</v>
      </c>
      <c r="C15" s="40" t="s">
        <v>59</v>
      </c>
      <c r="D15" s="35"/>
      <c r="E15" s="35"/>
      <c r="F15" s="35"/>
      <c r="G15" s="35"/>
      <c r="H15" s="36">
        <v>6</v>
      </c>
      <c r="I15" s="40"/>
      <c r="J15" s="36"/>
      <c r="K15" s="36"/>
      <c r="L15" s="36"/>
      <c r="M15" s="36"/>
      <c r="N15" s="42"/>
      <c r="O15" s="42"/>
      <c r="P15" s="41">
        <f>H15</f>
        <v>6</v>
      </c>
    </row>
    <row r="16" spans="1:16" ht="42.75" customHeight="1">
      <c r="A16" s="30" t="s">
        <v>65</v>
      </c>
      <c r="B16" s="64" t="s">
        <v>27</v>
      </c>
      <c r="C16" s="64"/>
      <c r="D16" s="64"/>
      <c r="E16" s="64"/>
      <c r="F16" s="64"/>
      <c r="G16" s="64"/>
      <c r="H16" s="64"/>
      <c r="I16" s="64"/>
      <c r="J16" s="65" t="s">
        <v>56</v>
      </c>
      <c r="K16" s="65"/>
      <c r="L16" s="65"/>
      <c r="M16" s="31"/>
      <c r="N16" s="32">
        <f>SUM(P19:P20)</f>
        <v>4</v>
      </c>
      <c r="O16" s="32"/>
      <c r="P16" s="33" t="s">
        <v>59</v>
      </c>
    </row>
    <row r="17" spans="1:16" ht="20.25">
      <c r="A17" s="30"/>
      <c r="B17" s="34"/>
      <c r="C17" s="35"/>
      <c r="D17" s="35"/>
      <c r="E17" s="35"/>
      <c r="F17" s="35"/>
      <c r="G17" s="35"/>
      <c r="H17" s="33"/>
      <c r="I17" s="33"/>
      <c r="J17" s="31"/>
      <c r="K17" s="31"/>
      <c r="L17" s="31"/>
      <c r="M17" s="31"/>
      <c r="N17" s="32"/>
      <c r="O17" s="32"/>
      <c r="P17" s="33"/>
    </row>
    <row r="18" spans="1:16" ht="21">
      <c r="A18" s="30"/>
      <c r="B18" s="36" t="s">
        <v>58</v>
      </c>
      <c r="C18" s="35"/>
      <c r="D18" s="35"/>
      <c r="E18" s="35"/>
      <c r="F18" s="35"/>
      <c r="G18" s="35"/>
      <c r="H18" s="37"/>
      <c r="I18" s="33"/>
      <c r="J18" s="37"/>
      <c r="K18" s="38"/>
      <c r="L18" s="37"/>
      <c r="M18" s="37"/>
      <c r="N18" s="37"/>
      <c r="O18" s="39"/>
      <c r="P18" s="38" t="s">
        <v>80</v>
      </c>
    </row>
    <row r="19" spans="1:16" ht="20.25">
      <c r="A19" s="30"/>
      <c r="B19" s="36" t="s">
        <v>78</v>
      </c>
      <c r="C19" s="40" t="s">
        <v>59</v>
      </c>
      <c r="D19" s="35"/>
      <c r="E19" s="35"/>
      <c r="F19" s="35"/>
      <c r="G19" s="35"/>
      <c r="H19" s="36">
        <v>2</v>
      </c>
      <c r="I19" s="40"/>
      <c r="J19" s="41"/>
      <c r="K19" s="36"/>
      <c r="L19" s="41"/>
      <c r="M19" s="36"/>
      <c r="N19" s="42"/>
      <c r="O19" s="42"/>
      <c r="P19" s="41">
        <f>H19</f>
        <v>2</v>
      </c>
    </row>
    <row r="20" spans="1:16" ht="20.25">
      <c r="A20" s="30"/>
      <c r="B20" s="36" t="s">
        <v>79</v>
      </c>
      <c r="C20" s="40" t="s">
        <v>59</v>
      </c>
      <c r="D20" s="35"/>
      <c r="E20" s="35"/>
      <c r="F20" s="35"/>
      <c r="G20" s="35"/>
      <c r="H20" s="36">
        <v>2</v>
      </c>
      <c r="I20" s="40"/>
      <c r="J20" s="36"/>
      <c r="K20" s="36"/>
      <c r="L20" s="36"/>
      <c r="M20" s="36"/>
      <c r="N20" s="42"/>
      <c r="O20" s="42"/>
      <c r="P20" s="41">
        <f>H20</f>
        <v>2</v>
      </c>
    </row>
    <row r="21" spans="1:16" ht="20.25">
      <c r="A21" s="30" t="s">
        <v>71</v>
      </c>
      <c r="B21" s="64" t="s">
        <v>29</v>
      </c>
      <c r="C21" s="64"/>
      <c r="D21" s="64"/>
      <c r="E21" s="64"/>
      <c r="F21" s="64"/>
      <c r="G21" s="64"/>
      <c r="H21" s="64"/>
      <c r="I21" s="64"/>
      <c r="J21" s="65" t="s">
        <v>56</v>
      </c>
      <c r="K21" s="65"/>
      <c r="L21" s="65"/>
      <c r="M21" s="31"/>
      <c r="N21" s="32">
        <f>SUM(P24:P26)</f>
        <v>68</v>
      </c>
      <c r="O21" s="32"/>
      <c r="P21" s="33" t="s">
        <v>66</v>
      </c>
    </row>
    <row r="22" spans="1:16" ht="20.25">
      <c r="A22" s="30"/>
      <c r="B22" s="34"/>
      <c r="C22" s="35"/>
      <c r="D22" s="35"/>
      <c r="E22" s="35"/>
      <c r="F22" s="35"/>
      <c r="G22" s="35"/>
      <c r="H22" s="33"/>
      <c r="I22" s="33"/>
      <c r="J22" s="31"/>
      <c r="K22" s="31"/>
      <c r="L22" s="31"/>
      <c r="M22" s="31"/>
      <c r="N22" s="32"/>
      <c r="O22" s="32"/>
      <c r="P22" s="33"/>
    </row>
    <row r="23" spans="1:16" ht="21">
      <c r="A23" s="30"/>
      <c r="B23" s="36" t="s">
        <v>58</v>
      </c>
      <c r="C23" s="35"/>
      <c r="D23" s="35"/>
      <c r="E23" s="35"/>
      <c r="F23" s="35"/>
      <c r="G23" s="35"/>
      <c r="H23" s="37"/>
      <c r="I23" s="33"/>
      <c r="J23" s="37" t="s">
        <v>67</v>
      </c>
      <c r="K23" s="38"/>
      <c r="L23" s="37" t="s">
        <v>60</v>
      </c>
      <c r="M23" s="37"/>
      <c r="N23" s="37" t="s">
        <v>61</v>
      </c>
      <c r="O23" s="39"/>
      <c r="P23" s="38" t="s">
        <v>69</v>
      </c>
    </row>
    <row r="24" spans="1:16" ht="20.25">
      <c r="A24" s="30"/>
      <c r="B24" s="36" t="s">
        <v>78</v>
      </c>
      <c r="C24" s="40" t="s">
        <v>59</v>
      </c>
      <c r="D24" s="35"/>
      <c r="E24" s="35"/>
      <c r="F24" s="35"/>
      <c r="G24" s="35"/>
      <c r="H24" s="36">
        <v>30</v>
      </c>
      <c r="I24" s="40"/>
      <c r="J24" s="41"/>
      <c r="K24" s="36"/>
      <c r="L24" s="41"/>
      <c r="M24" s="36"/>
      <c r="N24" s="42"/>
      <c r="O24" s="42"/>
      <c r="P24" s="41">
        <f>H24</f>
        <v>30</v>
      </c>
    </row>
    <row r="25" spans="1:16" ht="20.25">
      <c r="A25" s="30"/>
      <c r="B25" s="36" t="s">
        <v>79</v>
      </c>
      <c r="C25" s="40" t="s">
        <v>59</v>
      </c>
      <c r="D25" s="35"/>
      <c r="E25" s="35"/>
      <c r="F25" s="35"/>
      <c r="G25" s="35"/>
      <c r="H25" s="36">
        <v>30</v>
      </c>
      <c r="I25" s="40"/>
      <c r="J25" s="36"/>
      <c r="K25" s="36"/>
      <c r="L25" s="36"/>
      <c r="M25" s="36"/>
      <c r="N25" s="42"/>
      <c r="O25" s="42"/>
      <c r="P25" s="41">
        <f>H25</f>
        <v>30</v>
      </c>
    </row>
    <row r="26" spans="1:16" ht="20.25">
      <c r="A26" s="30"/>
      <c r="B26" s="36" t="s">
        <v>81</v>
      </c>
      <c r="C26" s="40" t="s">
        <v>59</v>
      </c>
      <c r="D26" s="35"/>
      <c r="E26" s="35"/>
      <c r="F26" s="35"/>
      <c r="G26" s="35"/>
      <c r="H26" s="36">
        <v>8</v>
      </c>
      <c r="I26" s="40"/>
      <c r="J26" s="36"/>
      <c r="K26" s="36"/>
      <c r="L26" s="36"/>
      <c r="M26" s="36"/>
      <c r="N26" s="42"/>
      <c r="O26" s="42"/>
      <c r="P26" s="41">
        <f>H26</f>
        <v>8</v>
      </c>
    </row>
    <row r="27" spans="1:16" ht="58.5" customHeight="1">
      <c r="A27" s="30" t="s">
        <v>72</v>
      </c>
      <c r="B27" s="64" t="s">
        <v>37</v>
      </c>
      <c r="C27" s="64"/>
      <c r="D27" s="64"/>
      <c r="E27" s="64"/>
      <c r="F27" s="64"/>
      <c r="G27" s="64"/>
      <c r="H27" s="64"/>
      <c r="I27" s="64"/>
      <c r="J27" s="65" t="s">
        <v>56</v>
      </c>
      <c r="K27" s="65"/>
      <c r="L27" s="65"/>
      <c r="M27" s="31"/>
      <c r="N27" s="32">
        <f>SUM(P30:P30)</f>
        <v>18.100000000000001</v>
      </c>
      <c r="O27" s="32"/>
      <c r="P27" s="33" t="s">
        <v>66</v>
      </c>
    </row>
    <row r="28" spans="1:16" ht="20.25">
      <c r="A28" s="30"/>
      <c r="B28" s="34"/>
      <c r="C28" s="34"/>
      <c r="D28" s="34"/>
      <c r="E28" s="34"/>
      <c r="F28" s="34"/>
      <c r="G28" s="34"/>
      <c r="H28" s="34"/>
      <c r="I28" s="34"/>
      <c r="J28" s="31"/>
      <c r="K28" s="31"/>
      <c r="L28" s="31"/>
      <c r="M28" s="31"/>
      <c r="N28" s="32"/>
      <c r="O28" s="32"/>
      <c r="P28" s="33"/>
    </row>
    <row r="29" spans="1:16" ht="20.25">
      <c r="A29" s="30"/>
      <c r="B29" s="43" t="s">
        <v>58</v>
      </c>
      <c r="C29" s="34"/>
      <c r="D29" s="34"/>
      <c r="E29" s="34"/>
      <c r="F29" s="34"/>
      <c r="G29" s="34"/>
      <c r="H29" s="44"/>
      <c r="I29" s="44"/>
      <c r="J29" s="37" t="s">
        <v>84</v>
      </c>
      <c r="K29" s="31"/>
      <c r="L29" s="37" t="s">
        <v>83</v>
      </c>
      <c r="M29" s="31"/>
      <c r="N29" s="37" t="s">
        <v>68</v>
      </c>
      <c r="O29" s="32"/>
      <c r="P29" s="38" t="s">
        <v>69</v>
      </c>
    </row>
    <row r="30" spans="1:16" ht="20.25">
      <c r="A30" s="30"/>
      <c r="B30" s="36" t="s">
        <v>82</v>
      </c>
      <c r="C30" s="40" t="s">
        <v>70</v>
      </c>
      <c r="D30" s="35"/>
      <c r="E30" s="35"/>
      <c r="F30" s="35"/>
      <c r="G30" s="35"/>
      <c r="H30" s="36"/>
      <c r="I30" s="40"/>
      <c r="J30" s="41">
        <v>0.5</v>
      </c>
      <c r="K30" s="36"/>
      <c r="L30" s="41">
        <v>72.400000000000006</v>
      </c>
      <c r="M30" s="36" t="s">
        <v>62</v>
      </c>
      <c r="N30" s="42">
        <v>0.5</v>
      </c>
      <c r="O30" s="42"/>
      <c r="P30" s="41">
        <f>(L30*N30*J30)</f>
        <v>18.100000000000001</v>
      </c>
    </row>
    <row r="31" spans="1:16" ht="20.25">
      <c r="A31" s="30" t="s">
        <v>73</v>
      </c>
      <c r="B31" s="64" t="s">
        <v>39</v>
      </c>
      <c r="C31" s="64"/>
      <c r="D31" s="64"/>
      <c r="E31" s="64"/>
      <c r="F31" s="64"/>
      <c r="G31" s="64"/>
      <c r="H31" s="64"/>
      <c r="I31" s="64"/>
      <c r="J31" s="65" t="s">
        <v>56</v>
      </c>
      <c r="K31" s="65"/>
      <c r="L31" s="65"/>
      <c r="M31" s="31"/>
      <c r="N31" s="32">
        <f>P33-P34</f>
        <v>17.85987635</v>
      </c>
      <c r="O31" s="32"/>
      <c r="P31" s="33" t="s">
        <v>74</v>
      </c>
    </row>
    <row r="32" spans="1:16" ht="20.25">
      <c r="A32" s="30"/>
      <c r="B32" s="43" t="s">
        <v>58</v>
      </c>
      <c r="C32" s="34"/>
      <c r="D32" s="34"/>
      <c r="E32" s="34"/>
      <c r="F32" s="34"/>
      <c r="G32" s="34"/>
      <c r="H32" s="44"/>
      <c r="I32" s="44"/>
      <c r="J32" s="37" t="s">
        <v>84</v>
      </c>
      <c r="K32" s="31"/>
      <c r="L32" s="37" t="s">
        <v>83</v>
      </c>
      <c r="M32" s="31"/>
      <c r="N32" s="37" t="s">
        <v>68</v>
      </c>
      <c r="O32" s="32"/>
      <c r="P32" s="38" t="s">
        <v>69</v>
      </c>
    </row>
    <row r="33" spans="1:16" ht="20.25">
      <c r="A33" s="30"/>
      <c r="B33" s="36" t="s">
        <v>82</v>
      </c>
      <c r="C33" s="40" t="s">
        <v>57</v>
      </c>
      <c r="D33" s="35"/>
      <c r="E33" s="35"/>
      <c r="F33" s="35"/>
      <c r="G33" s="35"/>
      <c r="H33" s="36"/>
      <c r="I33" s="40"/>
      <c r="J33" s="41">
        <v>0.5</v>
      </c>
      <c r="K33" s="36"/>
      <c r="L33" s="41">
        <v>72.400000000000006</v>
      </c>
      <c r="M33" s="36" t="s">
        <v>62</v>
      </c>
      <c r="N33" s="42">
        <v>0.5</v>
      </c>
      <c r="O33" s="42"/>
      <c r="P33" s="41">
        <f>(L33*N33*J33)</f>
        <v>18.100000000000001</v>
      </c>
    </row>
    <row r="34" spans="1:16" ht="20.25">
      <c r="A34" s="30"/>
      <c r="B34" s="36" t="s">
        <v>85</v>
      </c>
      <c r="C34" s="40" t="s">
        <v>57</v>
      </c>
      <c r="D34" s="34"/>
      <c r="E34" s="34"/>
      <c r="F34" s="34"/>
      <c r="G34" s="34"/>
      <c r="H34" s="34"/>
      <c r="I34" s="34"/>
      <c r="J34" s="41">
        <v>3.14</v>
      </c>
      <c r="K34" s="31"/>
      <c r="L34" s="41">
        <v>72.400000000000006</v>
      </c>
      <c r="M34" s="31"/>
      <c r="N34" s="41">
        <f>0.0325*0.0325</f>
        <v>1.0562500000000001E-3</v>
      </c>
      <c r="O34" s="32"/>
      <c r="P34" s="41">
        <f>J34*L34*N34</f>
        <v>0.24012365000000005</v>
      </c>
    </row>
    <row r="35" spans="1:16" ht="45" customHeight="1">
      <c r="A35" s="30" t="s">
        <v>75</v>
      </c>
      <c r="B35" s="64" t="s">
        <v>35</v>
      </c>
      <c r="C35" s="64"/>
      <c r="D35" s="64"/>
      <c r="E35" s="64"/>
      <c r="F35" s="64"/>
      <c r="G35" s="64"/>
      <c r="H35" s="64"/>
      <c r="I35" s="64"/>
      <c r="J35" s="65" t="s">
        <v>56</v>
      </c>
      <c r="K35" s="65"/>
      <c r="L35" s="65"/>
      <c r="M35" s="31"/>
      <c r="N35" s="32">
        <f>SUM(P37:P38)</f>
        <v>2</v>
      </c>
      <c r="O35" s="32"/>
      <c r="P35" s="33" t="s">
        <v>74</v>
      </c>
    </row>
    <row r="36" spans="1:16" ht="20.25">
      <c r="A36" s="30"/>
      <c r="B36" s="43" t="s">
        <v>64</v>
      </c>
      <c r="C36" s="34"/>
      <c r="D36" s="34"/>
      <c r="E36" s="34"/>
      <c r="F36" s="34"/>
      <c r="G36" s="34"/>
      <c r="H36" s="34"/>
      <c r="I36" s="34"/>
      <c r="J36" s="37" t="s">
        <v>67</v>
      </c>
      <c r="K36" s="31"/>
      <c r="L36" s="37" t="s">
        <v>59</v>
      </c>
      <c r="M36" s="31"/>
      <c r="N36" s="32"/>
      <c r="O36" s="32"/>
      <c r="P36" s="33"/>
    </row>
    <row r="37" spans="1:16" ht="20.25">
      <c r="A37" s="30"/>
      <c r="B37" s="43" t="s">
        <v>86</v>
      </c>
      <c r="C37" s="34"/>
      <c r="D37" s="34"/>
      <c r="E37" s="34"/>
      <c r="F37" s="34"/>
      <c r="G37" s="34"/>
      <c r="H37" s="34"/>
      <c r="I37" s="34"/>
      <c r="J37" s="36">
        <v>1</v>
      </c>
      <c r="K37" s="31"/>
      <c r="L37" s="36">
        <v>1</v>
      </c>
      <c r="M37" s="31"/>
      <c r="N37" s="32"/>
      <c r="O37" s="32"/>
      <c r="P37" s="41">
        <f>J37*L37</f>
        <v>1</v>
      </c>
    </row>
    <row r="38" spans="1:16" ht="20.25">
      <c r="A38" s="30"/>
      <c r="B38" s="43" t="s">
        <v>87</v>
      </c>
      <c r="C38" s="34"/>
      <c r="D38" s="34"/>
      <c r="E38" s="34"/>
      <c r="F38" s="34"/>
      <c r="G38" s="34"/>
      <c r="H38" s="34"/>
      <c r="I38" s="34"/>
      <c r="J38" s="36">
        <v>1</v>
      </c>
      <c r="K38" s="31"/>
      <c r="L38" s="36">
        <v>1</v>
      </c>
      <c r="M38" s="31"/>
      <c r="N38" s="32"/>
      <c r="O38" s="32"/>
      <c r="P38" s="41">
        <f>J38*L38</f>
        <v>1</v>
      </c>
    </row>
    <row r="39" spans="1:16" ht="45" customHeight="1">
      <c r="A39" s="30" t="s">
        <v>75</v>
      </c>
      <c r="B39" s="64" t="s">
        <v>32</v>
      </c>
      <c r="C39" s="64"/>
      <c r="D39" s="64"/>
      <c r="E39" s="64"/>
      <c r="F39" s="64"/>
      <c r="G39" s="64"/>
      <c r="H39" s="64"/>
      <c r="I39" s="64"/>
      <c r="J39" s="65" t="s">
        <v>56</v>
      </c>
      <c r="K39" s="65"/>
      <c r="L39" s="65"/>
      <c r="M39" s="31"/>
      <c r="N39" s="32">
        <f>P41</f>
        <v>72.400000000000006</v>
      </c>
      <c r="O39" s="32"/>
      <c r="P39" s="33" t="s">
        <v>74</v>
      </c>
    </row>
    <row r="40" spans="1:16" ht="20.25">
      <c r="A40" s="30"/>
      <c r="B40" s="43" t="s">
        <v>64</v>
      </c>
      <c r="C40" s="34"/>
      <c r="D40" s="34"/>
      <c r="E40" s="34"/>
      <c r="F40" s="34"/>
      <c r="G40" s="34"/>
      <c r="H40" s="34"/>
      <c r="I40" s="34"/>
      <c r="J40" s="37" t="s">
        <v>67</v>
      </c>
      <c r="K40" s="31"/>
      <c r="L40" s="37" t="s">
        <v>83</v>
      </c>
      <c r="M40" s="31"/>
      <c r="N40" s="32"/>
      <c r="O40" s="32"/>
      <c r="P40" s="33"/>
    </row>
    <row r="41" spans="1:16" ht="20.25">
      <c r="A41" s="30"/>
      <c r="B41" s="43" t="s">
        <v>88</v>
      </c>
      <c r="C41" s="34"/>
      <c r="D41" s="34"/>
      <c r="E41" s="34"/>
      <c r="F41" s="34"/>
      <c r="G41" s="34"/>
      <c r="H41" s="34"/>
      <c r="I41" s="34"/>
      <c r="J41" s="36">
        <v>1</v>
      </c>
      <c r="K41" s="31"/>
      <c r="L41" s="36">
        <v>72.400000000000006</v>
      </c>
      <c r="M41" s="31"/>
      <c r="N41" s="32"/>
      <c r="O41" s="32"/>
      <c r="P41" s="41">
        <f>J41*L41</f>
        <v>72.400000000000006</v>
      </c>
    </row>
    <row r="42" spans="1:16" ht="20.25">
      <c r="A42" s="30"/>
      <c r="B42" s="34"/>
      <c r="C42" s="34"/>
      <c r="D42" s="34"/>
      <c r="E42" s="34"/>
      <c r="F42" s="34"/>
      <c r="G42" s="34"/>
      <c r="H42" s="34"/>
      <c r="I42" s="34"/>
      <c r="J42" s="31"/>
      <c r="K42" s="31"/>
      <c r="L42" s="31"/>
      <c r="M42" s="31"/>
      <c r="N42" s="32"/>
      <c r="O42" s="32"/>
      <c r="P42" s="33"/>
    </row>
    <row r="43" spans="1:16" ht="42" customHeight="1">
      <c r="A43" s="30" t="s">
        <v>76</v>
      </c>
      <c r="B43" s="64" t="s">
        <v>33</v>
      </c>
      <c r="C43" s="64"/>
      <c r="D43" s="64"/>
      <c r="E43" s="64"/>
      <c r="F43" s="64"/>
      <c r="G43" s="64"/>
      <c r="H43" s="64"/>
      <c r="I43" s="64"/>
      <c r="J43" s="65" t="s">
        <v>56</v>
      </c>
      <c r="K43" s="65"/>
      <c r="L43" s="65"/>
      <c r="M43" s="31"/>
      <c r="N43" s="32">
        <f>SUM(P46:P48)</f>
        <v>63</v>
      </c>
      <c r="O43" s="32"/>
      <c r="P43" s="33" t="s">
        <v>74</v>
      </c>
    </row>
    <row r="44" spans="1:16" ht="20.25">
      <c r="A44" s="30"/>
      <c r="B44" s="43" t="s">
        <v>64</v>
      </c>
      <c r="C44" s="34"/>
      <c r="D44" s="34"/>
      <c r="E44" s="34"/>
      <c r="F44" s="34"/>
      <c r="G44" s="34"/>
      <c r="H44" s="34"/>
      <c r="I44" s="34"/>
      <c r="J44" s="37" t="s">
        <v>67</v>
      </c>
      <c r="K44" s="31"/>
      <c r="L44" s="37" t="s">
        <v>59</v>
      </c>
      <c r="M44" s="31"/>
      <c r="N44" s="32"/>
      <c r="O44" s="32"/>
      <c r="P44" s="33"/>
    </row>
    <row r="45" spans="1:16" ht="21">
      <c r="A45" s="30"/>
      <c r="B45" s="36" t="s">
        <v>58</v>
      </c>
      <c r="C45" s="35"/>
      <c r="D45" s="35"/>
      <c r="E45" s="35"/>
      <c r="F45" s="35"/>
      <c r="G45" s="35"/>
      <c r="H45" s="37"/>
      <c r="I45" s="33"/>
      <c r="J45" s="37" t="s">
        <v>67</v>
      </c>
      <c r="K45" s="38"/>
      <c r="L45" s="37" t="s">
        <v>60</v>
      </c>
      <c r="M45" s="37"/>
      <c r="N45" s="37" t="s">
        <v>61</v>
      </c>
      <c r="O45" s="39"/>
      <c r="P45" s="38" t="s">
        <v>69</v>
      </c>
    </row>
    <row r="46" spans="1:16" ht="20.25">
      <c r="A46" s="30"/>
      <c r="B46" s="36" t="s">
        <v>78</v>
      </c>
      <c r="C46" s="40" t="s">
        <v>59</v>
      </c>
      <c r="D46" s="35"/>
      <c r="E46" s="35"/>
      <c r="F46" s="35"/>
      <c r="G46" s="35"/>
      <c r="H46" s="36">
        <v>25</v>
      </c>
      <c r="I46" s="40"/>
      <c r="J46" s="41"/>
      <c r="K46" s="36"/>
      <c r="L46" s="41"/>
      <c r="M46" s="36"/>
      <c r="N46" s="42"/>
      <c r="O46" s="42"/>
      <c r="P46" s="41">
        <f>H46</f>
        <v>25</v>
      </c>
    </row>
    <row r="47" spans="1:16" ht="20.25">
      <c r="A47" s="30"/>
      <c r="B47" s="36" t="s">
        <v>79</v>
      </c>
      <c r="C47" s="40" t="s">
        <v>59</v>
      </c>
      <c r="D47" s="35"/>
      <c r="E47" s="35"/>
      <c r="F47" s="35"/>
      <c r="G47" s="35"/>
      <c r="H47" s="36">
        <v>25</v>
      </c>
      <c r="I47" s="40"/>
      <c r="J47" s="36"/>
      <c r="K47" s="36"/>
      <c r="L47" s="36"/>
      <c r="M47" s="36"/>
      <c r="N47" s="42"/>
      <c r="O47" s="42"/>
      <c r="P47" s="41">
        <f>H47</f>
        <v>25</v>
      </c>
    </row>
    <row r="48" spans="1:16" ht="20.25">
      <c r="A48" s="30"/>
      <c r="B48" s="36" t="s">
        <v>81</v>
      </c>
      <c r="C48" s="40" t="s">
        <v>59</v>
      </c>
      <c r="D48" s="35"/>
      <c r="E48" s="35"/>
      <c r="F48" s="35"/>
      <c r="G48" s="35"/>
      <c r="H48" s="36">
        <v>13</v>
      </c>
      <c r="I48" s="40"/>
      <c r="J48" s="36"/>
      <c r="K48" s="36"/>
      <c r="L48" s="36"/>
      <c r="M48" s="36"/>
      <c r="N48" s="42"/>
      <c r="O48" s="42"/>
      <c r="P48" s="41">
        <f>H48</f>
        <v>13</v>
      </c>
    </row>
    <row r="49" spans="1:16" ht="42" customHeight="1">
      <c r="A49" s="30" t="s">
        <v>77</v>
      </c>
      <c r="B49" s="58" t="s">
        <v>46</v>
      </c>
      <c r="C49" s="59"/>
      <c r="D49" s="59"/>
      <c r="E49" s="59"/>
      <c r="F49" s="59"/>
      <c r="G49" s="59"/>
      <c r="H49" s="59"/>
      <c r="I49" s="60"/>
      <c r="J49" s="61" t="s">
        <v>56</v>
      </c>
      <c r="K49" s="62"/>
      <c r="L49" s="63"/>
      <c r="M49" s="31"/>
      <c r="N49" s="32">
        <f>SUM(P51:P52)</f>
        <v>2</v>
      </c>
      <c r="O49" s="32"/>
      <c r="P49" s="33" t="s">
        <v>74</v>
      </c>
    </row>
    <row r="50" spans="1:16" ht="20.25">
      <c r="A50" s="30"/>
      <c r="B50" s="43" t="s">
        <v>64</v>
      </c>
      <c r="C50" s="34"/>
      <c r="D50" s="34"/>
      <c r="E50" s="34"/>
      <c r="F50" s="34"/>
      <c r="G50" s="34"/>
      <c r="H50" s="34"/>
      <c r="I50" s="34"/>
      <c r="J50" s="37" t="s">
        <v>67</v>
      </c>
      <c r="K50" s="31"/>
      <c r="L50" s="37" t="s">
        <v>59</v>
      </c>
      <c r="M50" s="31"/>
      <c r="N50" s="32"/>
      <c r="O50" s="32"/>
      <c r="P50" s="33"/>
    </row>
    <row r="51" spans="1:16" ht="20.25">
      <c r="A51" s="30"/>
      <c r="B51" s="36" t="s">
        <v>78</v>
      </c>
      <c r="C51" s="40" t="s">
        <v>59</v>
      </c>
      <c r="D51" s="35"/>
      <c r="E51" s="35"/>
      <c r="F51" s="35"/>
      <c r="G51" s="35"/>
      <c r="H51" s="36">
        <v>1</v>
      </c>
      <c r="I51" s="40"/>
      <c r="J51" s="41"/>
      <c r="K51" s="36"/>
      <c r="L51" s="41"/>
      <c r="M51" s="36"/>
      <c r="N51" s="42"/>
      <c r="O51" s="42"/>
      <c r="P51" s="41">
        <f>H51</f>
        <v>1</v>
      </c>
    </row>
    <row r="52" spans="1:16" ht="20.25">
      <c r="A52" s="30"/>
      <c r="B52" s="36" t="s">
        <v>79</v>
      </c>
      <c r="C52" s="40" t="s">
        <v>59</v>
      </c>
      <c r="D52" s="35"/>
      <c r="E52" s="35"/>
      <c r="F52" s="35"/>
      <c r="G52" s="35"/>
      <c r="H52" s="36">
        <v>1</v>
      </c>
      <c r="I52" s="40"/>
      <c r="J52" s="36"/>
      <c r="K52" s="36"/>
      <c r="L52" s="36"/>
      <c r="M52" s="36"/>
      <c r="N52" s="42"/>
      <c r="O52" s="42"/>
      <c r="P52" s="41">
        <f>H52</f>
        <v>1</v>
      </c>
    </row>
  </sheetData>
  <mergeCells count="23">
    <mergeCell ref="B11:I11"/>
    <mergeCell ref="J11:L11"/>
    <mergeCell ref="A2:P2"/>
    <mergeCell ref="A3:P3"/>
    <mergeCell ref="B5:P5"/>
    <mergeCell ref="B6:I6"/>
    <mergeCell ref="J6:L6"/>
    <mergeCell ref="B16:I16"/>
    <mergeCell ref="J16:L16"/>
    <mergeCell ref="B21:I21"/>
    <mergeCell ref="J21:L21"/>
    <mergeCell ref="B27:I27"/>
    <mergeCell ref="J27:L27"/>
    <mergeCell ref="B49:I49"/>
    <mergeCell ref="J49:L49"/>
    <mergeCell ref="B35:I35"/>
    <mergeCell ref="J35:L35"/>
    <mergeCell ref="B31:I31"/>
    <mergeCell ref="J31:L31"/>
    <mergeCell ref="B39:I39"/>
    <mergeCell ref="J39:L39"/>
    <mergeCell ref="B43:I43"/>
    <mergeCell ref="J43:L43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C2:J17"/>
  <sheetViews>
    <sheetView topLeftCell="A10" zoomScale="80" zoomScaleNormal="80" workbookViewId="0">
      <selection activeCell="H17" sqref="H17"/>
    </sheetView>
  </sheetViews>
  <sheetFormatPr defaultRowHeight="15"/>
  <cols>
    <col min="3" max="3" width="11.85546875" customWidth="1"/>
    <col min="4" max="4" width="7.28515625" bestFit="1" customWidth="1"/>
    <col min="5" max="5" width="17.140625" customWidth="1"/>
    <col min="6" max="6" width="73.7109375" customWidth="1"/>
    <col min="7" max="7" width="11.140625" customWidth="1"/>
    <col min="8" max="8" width="11" customWidth="1"/>
    <col min="9" max="9" width="12.42578125" customWidth="1"/>
    <col min="10" max="10" width="17.28515625" customWidth="1"/>
  </cols>
  <sheetData>
    <row r="2" spans="3:10" ht="15.75" thickBot="1"/>
    <row r="3" spans="3:10" ht="20.25" thickBot="1">
      <c r="D3" s="49" t="s">
        <v>11</v>
      </c>
      <c r="E3" s="50"/>
      <c r="F3" s="50"/>
      <c r="G3" s="50"/>
      <c r="H3" s="50"/>
      <c r="I3" s="50"/>
      <c r="J3" s="51"/>
    </row>
    <row r="4" spans="3:10" ht="20.25" thickBot="1">
      <c r="D4" s="52" t="s">
        <v>41</v>
      </c>
      <c r="E4" s="53"/>
      <c r="F4" s="53"/>
      <c r="G4" s="15"/>
      <c r="H4" s="17"/>
      <c r="I4" s="18"/>
      <c r="J4" s="19"/>
    </row>
    <row r="5" spans="3:10" ht="15" customHeight="1">
      <c r="D5" s="54" t="s">
        <v>13</v>
      </c>
      <c r="E5" s="56" t="s">
        <v>14</v>
      </c>
      <c r="F5" s="45" t="s">
        <v>15</v>
      </c>
      <c r="G5" s="45" t="s">
        <v>16</v>
      </c>
      <c r="H5" s="45" t="s">
        <v>20</v>
      </c>
      <c r="I5" s="47" t="s">
        <v>21</v>
      </c>
      <c r="J5" s="45" t="s">
        <v>22</v>
      </c>
    </row>
    <row r="6" spans="3:10" ht="27.75" customHeight="1">
      <c r="D6" s="55"/>
      <c r="E6" s="57"/>
      <c r="F6" s="46"/>
      <c r="G6" s="46"/>
      <c r="H6" s="46"/>
      <c r="I6" s="48"/>
      <c r="J6" s="46"/>
    </row>
    <row r="7" spans="3:10" ht="19.5">
      <c r="D7" s="1" t="s">
        <v>0</v>
      </c>
      <c r="E7" s="2"/>
      <c r="F7" s="3" t="s">
        <v>1</v>
      </c>
      <c r="G7" s="4"/>
      <c r="H7" s="10"/>
      <c r="I7" s="11"/>
      <c r="J7" s="12">
        <f>ROUND(SUM(J8:J17),2)</f>
        <v>20262.72</v>
      </c>
    </row>
    <row r="8" spans="3:10" ht="39">
      <c r="D8" s="5" t="s">
        <v>2</v>
      </c>
      <c r="E8" s="20" t="s">
        <v>24</v>
      </c>
      <c r="F8" s="6" t="s">
        <v>23</v>
      </c>
      <c r="G8" s="7" t="s">
        <v>3</v>
      </c>
      <c r="H8" s="13">
        <f>'MEMORIA ADM'!N6</f>
        <v>12</v>
      </c>
      <c r="I8" s="8">
        <v>165.56</v>
      </c>
      <c r="J8" s="14">
        <f>ROUND(H8*I8,2)</f>
        <v>1986.72</v>
      </c>
    </row>
    <row r="9" spans="3:10" ht="19.5">
      <c r="D9" s="5" t="s">
        <v>4</v>
      </c>
      <c r="E9" s="20" t="s">
        <v>26</v>
      </c>
      <c r="F9" s="6" t="s">
        <v>25</v>
      </c>
      <c r="G9" s="7" t="s">
        <v>3</v>
      </c>
      <c r="H9" s="13">
        <f>'MEMORIA ADM'!N10</f>
        <v>12</v>
      </c>
      <c r="I9" s="8">
        <v>189.23</v>
      </c>
      <c r="J9" s="14">
        <f>ROUND(H9*I9,2)</f>
        <v>2270.7600000000002</v>
      </c>
    </row>
    <row r="10" spans="3:10" ht="58.5">
      <c r="D10" s="5" t="s">
        <v>49</v>
      </c>
      <c r="E10" s="20" t="s">
        <v>28</v>
      </c>
      <c r="F10" s="6" t="s">
        <v>27</v>
      </c>
      <c r="G10" s="7" t="s">
        <v>3</v>
      </c>
      <c r="H10" s="13">
        <f>'MEMORIA ADM'!N14</f>
        <v>4</v>
      </c>
      <c r="I10" s="8">
        <v>1848.07</v>
      </c>
      <c r="J10" s="14">
        <f t="shared" ref="J10:J17" si="0">ROUND(H10*I10,2)</f>
        <v>7392.28</v>
      </c>
    </row>
    <row r="11" spans="3:10" ht="19.5">
      <c r="D11" s="5" t="s">
        <v>50</v>
      </c>
      <c r="E11" s="20" t="s">
        <v>30</v>
      </c>
      <c r="F11" s="6" t="s">
        <v>29</v>
      </c>
      <c r="G11" s="7" t="s">
        <v>3</v>
      </c>
      <c r="H11" s="13">
        <f>'MEMORIA ADM'!N18</f>
        <v>25</v>
      </c>
      <c r="I11" s="8">
        <v>72.66</v>
      </c>
      <c r="J11" s="14">
        <f t="shared" si="0"/>
        <v>1816.5</v>
      </c>
    </row>
    <row r="12" spans="3:10" ht="97.5">
      <c r="D12" s="5" t="s">
        <v>51</v>
      </c>
      <c r="E12" s="20" t="s">
        <v>38</v>
      </c>
      <c r="F12" s="6" t="s">
        <v>37</v>
      </c>
      <c r="G12" s="7" t="s">
        <v>3</v>
      </c>
      <c r="H12" s="13">
        <f>'MEMORIA ADM'!N22</f>
        <v>6.2</v>
      </c>
      <c r="I12" s="8">
        <v>10.25</v>
      </c>
      <c r="J12" s="14">
        <f t="shared" si="0"/>
        <v>63.55</v>
      </c>
    </row>
    <row r="13" spans="3:10" ht="39">
      <c r="D13" s="5" t="s">
        <v>5</v>
      </c>
      <c r="E13" s="20" t="s">
        <v>40</v>
      </c>
      <c r="F13" s="6" t="s">
        <v>39</v>
      </c>
      <c r="G13" s="7" t="s">
        <v>3</v>
      </c>
      <c r="H13" s="13">
        <f>'MEMORIA ADM'!N26</f>
        <v>6.1177476999999998</v>
      </c>
      <c r="I13" s="8">
        <v>20.77</v>
      </c>
      <c r="J13" s="14">
        <f t="shared" si="0"/>
        <v>127.07</v>
      </c>
    </row>
    <row r="14" spans="3:10" ht="19.5">
      <c r="D14" s="5" t="s">
        <v>6</v>
      </c>
      <c r="E14" s="20" t="s">
        <v>36</v>
      </c>
      <c r="F14" s="6" t="s">
        <v>35</v>
      </c>
      <c r="G14" s="7" t="s">
        <v>3</v>
      </c>
      <c r="H14" s="13">
        <f>'MEMORIA ADM'!N30</f>
        <v>2</v>
      </c>
      <c r="I14" s="8">
        <v>131.11000000000001</v>
      </c>
      <c r="J14" s="14">
        <f t="shared" si="0"/>
        <v>262.22000000000003</v>
      </c>
    </row>
    <row r="15" spans="3:10" ht="75">
      <c r="C15" s="21" t="s">
        <v>48</v>
      </c>
      <c r="D15" s="5" t="s">
        <v>7</v>
      </c>
      <c r="E15" s="20" t="s">
        <v>31</v>
      </c>
      <c r="F15" s="6" t="s">
        <v>32</v>
      </c>
      <c r="G15" s="7" t="s">
        <v>10</v>
      </c>
      <c r="H15" s="13">
        <f>'MEMORIA ADM'!N33</f>
        <v>24.8</v>
      </c>
      <c r="I15" s="8">
        <v>50.28</v>
      </c>
      <c r="J15" s="14">
        <f t="shared" si="0"/>
        <v>1246.94</v>
      </c>
    </row>
    <row r="16" spans="3:10" ht="58.5">
      <c r="D16" s="5" t="s">
        <v>8</v>
      </c>
      <c r="E16" s="20" t="s">
        <v>34</v>
      </c>
      <c r="F16" s="6" t="s">
        <v>33</v>
      </c>
      <c r="G16" s="7" t="s">
        <v>10</v>
      </c>
      <c r="H16" s="13">
        <f>'MEMORIA ADM'!N37</f>
        <v>47</v>
      </c>
      <c r="I16" s="8">
        <v>28.02</v>
      </c>
      <c r="J16" s="14">
        <f t="shared" si="0"/>
        <v>1316.94</v>
      </c>
    </row>
    <row r="17" spans="4:10" ht="51" customHeight="1">
      <c r="D17" s="5" t="s">
        <v>9</v>
      </c>
      <c r="E17" s="20" t="s">
        <v>47</v>
      </c>
      <c r="F17" s="6" t="s">
        <v>46</v>
      </c>
      <c r="G17" s="7" t="s">
        <v>10</v>
      </c>
      <c r="H17" s="13">
        <f>'MEMORIA ADM'!N41</f>
        <v>2</v>
      </c>
      <c r="I17" s="8">
        <v>1889.87</v>
      </c>
      <c r="J17" s="14">
        <f t="shared" si="0"/>
        <v>3779.74</v>
      </c>
    </row>
  </sheetData>
  <mergeCells count="9">
    <mergeCell ref="I5:I6"/>
    <mergeCell ref="J5:J6"/>
    <mergeCell ref="D3:J3"/>
    <mergeCell ref="D4:F4"/>
    <mergeCell ref="D5:D6"/>
    <mergeCell ref="E5:E6"/>
    <mergeCell ref="F5:F6"/>
    <mergeCell ref="G5:G6"/>
    <mergeCell ref="H5:H6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dimension ref="A1:P44"/>
  <sheetViews>
    <sheetView topLeftCell="A13" workbookViewId="0">
      <selection activeCell="B29" sqref="B29:P29"/>
    </sheetView>
  </sheetViews>
  <sheetFormatPr defaultRowHeight="15"/>
  <cols>
    <col min="2" max="2" width="17.28515625" bestFit="1" customWidth="1"/>
  </cols>
  <sheetData>
    <row r="1" spans="1:16" ht="21">
      <c r="A1" s="23"/>
      <c r="B1" s="24"/>
      <c r="C1" s="25"/>
      <c r="D1" s="25"/>
      <c r="E1" s="25"/>
      <c r="F1" s="25"/>
      <c r="G1" s="25"/>
      <c r="H1" s="26"/>
      <c r="I1" s="26"/>
      <c r="J1" s="26"/>
      <c r="K1" s="26"/>
      <c r="L1" s="26"/>
      <c r="M1" s="26"/>
      <c r="N1" s="27"/>
      <c r="O1" s="26"/>
      <c r="P1" s="26"/>
    </row>
    <row r="2" spans="1:16" ht="21">
      <c r="A2" s="66" t="s">
        <v>54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</row>
    <row r="3" spans="1:16" ht="21">
      <c r="A3" s="67" t="s">
        <v>89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</row>
    <row r="4" spans="1:16" ht="21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</row>
    <row r="5" spans="1:16" ht="20.25">
      <c r="A5" s="29">
        <v>1</v>
      </c>
      <c r="B5" s="68" t="s">
        <v>1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</row>
    <row r="6" spans="1:16" ht="20.25">
      <c r="A6" s="30" t="s">
        <v>55</v>
      </c>
      <c r="B6" s="64" t="s">
        <v>23</v>
      </c>
      <c r="C6" s="64"/>
      <c r="D6" s="64"/>
      <c r="E6" s="64"/>
      <c r="F6" s="64"/>
      <c r="G6" s="64"/>
      <c r="H6" s="64"/>
      <c r="I6" s="64"/>
      <c r="J6" s="65" t="s">
        <v>56</v>
      </c>
      <c r="K6" s="65"/>
      <c r="L6" s="65"/>
      <c r="M6" s="31"/>
      <c r="N6" s="32">
        <f>SUM(P9:P9)</f>
        <v>12</v>
      </c>
      <c r="O6" s="32"/>
      <c r="P6" s="33" t="s">
        <v>59</v>
      </c>
    </row>
    <row r="7" spans="1:16" ht="20.25">
      <c r="A7" s="30"/>
      <c r="B7" s="34"/>
      <c r="C7" s="35"/>
      <c r="D7" s="35"/>
      <c r="E7" s="35"/>
      <c r="F7" s="35"/>
      <c r="G7" s="35"/>
      <c r="H7" s="33"/>
      <c r="I7" s="33"/>
      <c r="J7" s="31"/>
      <c r="K7" s="31"/>
      <c r="L7" s="31"/>
      <c r="M7" s="31"/>
      <c r="N7" s="32"/>
      <c r="O7" s="32"/>
      <c r="P7" s="33"/>
    </row>
    <row r="8" spans="1:16" ht="21">
      <c r="A8" s="30"/>
      <c r="B8" s="36" t="s">
        <v>58</v>
      </c>
      <c r="C8" s="35"/>
      <c r="D8" s="35"/>
      <c r="E8" s="35"/>
      <c r="F8" s="35"/>
      <c r="G8" s="35"/>
      <c r="H8" s="37" t="s">
        <v>59</v>
      </c>
      <c r="I8" s="33"/>
      <c r="J8" s="37"/>
      <c r="K8" s="38"/>
      <c r="L8" s="37"/>
      <c r="M8" s="37"/>
      <c r="N8" s="37"/>
      <c r="O8" s="39"/>
      <c r="P8" s="38" t="s">
        <v>80</v>
      </c>
    </row>
    <row r="9" spans="1:16" ht="20.25">
      <c r="A9" s="30"/>
      <c r="B9" s="36" t="s">
        <v>90</v>
      </c>
      <c r="C9" s="40" t="s">
        <v>59</v>
      </c>
      <c r="D9" s="35"/>
      <c r="E9" s="35"/>
      <c r="F9" s="35"/>
      <c r="G9" s="35"/>
      <c r="H9" s="36">
        <v>12</v>
      </c>
      <c r="I9" s="40"/>
      <c r="J9" s="41"/>
      <c r="K9" s="36"/>
      <c r="L9" s="41"/>
      <c r="M9" s="36"/>
      <c r="N9" s="42"/>
      <c r="O9" s="42"/>
      <c r="P9" s="41">
        <f>H9</f>
        <v>12</v>
      </c>
    </row>
    <row r="10" spans="1:16" ht="20.25">
      <c r="A10" s="30" t="s">
        <v>63</v>
      </c>
      <c r="B10" s="64" t="s">
        <v>25</v>
      </c>
      <c r="C10" s="64"/>
      <c r="D10" s="64"/>
      <c r="E10" s="64"/>
      <c r="F10" s="64"/>
      <c r="G10" s="64"/>
      <c r="H10" s="64"/>
      <c r="I10" s="64"/>
      <c r="J10" s="65" t="s">
        <v>56</v>
      </c>
      <c r="K10" s="65"/>
      <c r="L10" s="65"/>
      <c r="M10" s="31"/>
      <c r="N10" s="32">
        <f>SUM(P13:P13)</f>
        <v>12</v>
      </c>
      <c r="O10" s="32"/>
      <c r="P10" s="33" t="s">
        <v>59</v>
      </c>
    </row>
    <row r="11" spans="1:16" ht="20.25">
      <c r="A11" s="30"/>
      <c r="B11" s="34"/>
      <c r="C11" s="35"/>
      <c r="D11" s="35"/>
      <c r="E11" s="35"/>
      <c r="F11" s="35"/>
      <c r="G11" s="35"/>
      <c r="H11" s="33"/>
      <c r="I11" s="33"/>
      <c r="J11" s="31"/>
      <c r="K11" s="31"/>
      <c r="L11" s="31"/>
      <c r="M11" s="31"/>
      <c r="N11" s="32"/>
      <c r="O11" s="32"/>
      <c r="P11" s="33"/>
    </row>
    <row r="12" spans="1:16" ht="21">
      <c r="A12" s="30"/>
      <c r="B12" s="36" t="s">
        <v>64</v>
      </c>
      <c r="C12" s="35"/>
      <c r="D12" s="35"/>
      <c r="E12" s="35"/>
      <c r="F12" s="35"/>
      <c r="G12" s="35"/>
      <c r="H12" s="37" t="s">
        <v>59</v>
      </c>
      <c r="I12" s="33"/>
      <c r="J12" s="37"/>
      <c r="K12" s="38"/>
      <c r="L12" s="37"/>
      <c r="M12" s="37"/>
      <c r="N12" s="37"/>
      <c r="O12" s="39"/>
      <c r="P12" s="38" t="s">
        <v>80</v>
      </c>
    </row>
    <row r="13" spans="1:16" ht="20.25">
      <c r="A13" s="30"/>
      <c r="B13" s="36" t="s">
        <v>90</v>
      </c>
      <c r="C13" s="40" t="s">
        <v>59</v>
      </c>
      <c r="D13" s="35"/>
      <c r="E13" s="35"/>
      <c r="F13" s="35"/>
      <c r="G13" s="35"/>
      <c r="H13" s="36">
        <v>12</v>
      </c>
      <c r="I13" s="40"/>
      <c r="J13" s="41"/>
      <c r="K13" s="36"/>
      <c r="L13" s="41"/>
      <c r="M13" s="36"/>
      <c r="N13" s="42"/>
      <c r="O13" s="42"/>
      <c r="P13" s="41">
        <f>H13</f>
        <v>12</v>
      </c>
    </row>
    <row r="14" spans="1:16" ht="20.25">
      <c r="A14" s="30" t="s">
        <v>65</v>
      </c>
      <c r="B14" s="64" t="s">
        <v>27</v>
      </c>
      <c r="C14" s="64"/>
      <c r="D14" s="64"/>
      <c r="E14" s="64"/>
      <c r="F14" s="64"/>
      <c r="G14" s="64"/>
      <c r="H14" s="64"/>
      <c r="I14" s="64"/>
      <c r="J14" s="65" t="s">
        <v>56</v>
      </c>
      <c r="K14" s="65"/>
      <c r="L14" s="65"/>
      <c r="M14" s="31"/>
      <c r="N14" s="32">
        <f>SUM(P17:P17)</f>
        <v>4</v>
      </c>
      <c r="O14" s="32"/>
      <c r="P14" s="33" t="s">
        <v>59</v>
      </c>
    </row>
    <row r="15" spans="1:16" ht="20.25">
      <c r="A15" s="30"/>
      <c r="B15" s="34"/>
      <c r="C15" s="35"/>
      <c r="D15" s="35"/>
      <c r="E15" s="35"/>
      <c r="F15" s="35"/>
      <c r="G15" s="35"/>
      <c r="H15" s="33"/>
      <c r="I15" s="33"/>
      <c r="J15" s="31"/>
      <c r="K15" s="31"/>
      <c r="L15" s="31"/>
      <c r="M15" s="31"/>
      <c r="N15" s="32"/>
      <c r="O15" s="32"/>
      <c r="P15" s="33"/>
    </row>
    <row r="16" spans="1:16" ht="21">
      <c r="A16" s="30"/>
      <c r="B16" s="36" t="s">
        <v>58</v>
      </c>
      <c r="C16" s="35"/>
      <c r="D16" s="35"/>
      <c r="E16" s="35"/>
      <c r="F16" s="35"/>
      <c r="G16" s="35"/>
      <c r="H16" s="37"/>
      <c r="I16" s="33"/>
      <c r="J16" s="37"/>
      <c r="K16" s="38"/>
      <c r="L16" s="37"/>
      <c r="M16" s="37"/>
      <c r="N16" s="37"/>
      <c r="O16" s="39"/>
      <c r="P16" s="38" t="s">
        <v>80</v>
      </c>
    </row>
    <row r="17" spans="1:16" ht="20.25">
      <c r="A17" s="30"/>
      <c r="B17" s="36" t="s">
        <v>91</v>
      </c>
      <c r="C17" s="40" t="s">
        <v>59</v>
      </c>
      <c r="D17" s="35"/>
      <c r="E17" s="35"/>
      <c r="F17" s="35"/>
      <c r="G17" s="35"/>
      <c r="H17" s="36">
        <v>4</v>
      </c>
      <c r="I17" s="40"/>
      <c r="J17" s="41"/>
      <c r="K17" s="36"/>
      <c r="L17" s="41"/>
      <c r="M17" s="36"/>
      <c r="N17" s="42"/>
      <c r="O17" s="42"/>
      <c r="P17" s="41">
        <f>H17</f>
        <v>4</v>
      </c>
    </row>
    <row r="18" spans="1:16" ht="20.25">
      <c r="A18" s="30" t="s">
        <v>71</v>
      </c>
      <c r="B18" s="64" t="s">
        <v>29</v>
      </c>
      <c r="C18" s="64"/>
      <c r="D18" s="64"/>
      <c r="E18" s="64"/>
      <c r="F18" s="64"/>
      <c r="G18" s="64"/>
      <c r="H18" s="64"/>
      <c r="I18" s="64"/>
      <c r="J18" s="65" t="s">
        <v>56</v>
      </c>
      <c r="K18" s="65"/>
      <c r="L18" s="65"/>
      <c r="M18" s="31"/>
      <c r="N18" s="32">
        <f>SUM(P21:P21)</f>
        <v>25</v>
      </c>
      <c r="O18" s="32"/>
      <c r="P18" s="33" t="s">
        <v>66</v>
      </c>
    </row>
    <row r="19" spans="1:16" ht="20.25">
      <c r="A19" s="30"/>
      <c r="B19" s="34"/>
      <c r="C19" s="35"/>
      <c r="D19" s="35"/>
      <c r="E19" s="35"/>
      <c r="F19" s="35"/>
      <c r="G19" s="35"/>
      <c r="H19" s="33"/>
      <c r="I19" s="33"/>
      <c r="J19" s="31"/>
      <c r="K19" s="31"/>
      <c r="L19" s="31"/>
      <c r="M19" s="31"/>
      <c r="N19" s="32"/>
      <c r="O19" s="32"/>
      <c r="P19" s="33"/>
    </row>
    <row r="20" spans="1:16" ht="21">
      <c r="A20" s="30"/>
      <c r="B20" s="36" t="s">
        <v>58</v>
      </c>
      <c r="C20" s="35"/>
      <c r="D20" s="35"/>
      <c r="E20" s="35"/>
      <c r="F20" s="35"/>
      <c r="G20" s="35"/>
      <c r="H20" s="37"/>
      <c r="I20" s="33"/>
      <c r="J20" s="37" t="s">
        <v>67</v>
      </c>
      <c r="K20" s="38"/>
      <c r="L20" s="37" t="s">
        <v>60</v>
      </c>
      <c r="M20" s="37"/>
      <c r="N20" s="37" t="s">
        <v>61</v>
      </c>
      <c r="O20" s="39"/>
      <c r="P20" s="38" t="s">
        <v>69</v>
      </c>
    </row>
    <row r="21" spans="1:16" ht="20.25">
      <c r="A21" s="30"/>
      <c r="B21" s="36" t="s">
        <v>92</v>
      </c>
      <c r="C21" s="40" t="s">
        <v>59</v>
      </c>
      <c r="D21" s="35"/>
      <c r="E21" s="35"/>
      <c r="F21" s="35"/>
      <c r="G21" s="35"/>
      <c r="H21" s="36">
        <v>25</v>
      </c>
      <c r="I21" s="40"/>
      <c r="J21" s="41"/>
      <c r="K21" s="36"/>
      <c r="L21" s="41"/>
      <c r="M21" s="36"/>
      <c r="N21" s="42"/>
      <c r="O21" s="42"/>
      <c r="P21" s="41">
        <f>H21</f>
        <v>25</v>
      </c>
    </row>
    <row r="22" spans="1:16" ht="20.25">
      <c r="A22" s="30" t="s">
        <v>72</v>
      </c>
      <c r="B22" s="64" t="s">
        <v>37</v>
      </c>
      <c r="C22" s="64"/>
      <c r="D22" s="64"/>
      <c r="E22" s="64"/>
      <c r="F22" s="64"/>
      <c r="G22" s="64"/>
      <c r="H22" s="64"/>
      <c r="I22" s="64"/>
      <c r="J22" s="65" t="s">
        <v>56</v>
      </c>
      <c r="K22" s="65"/>
      <c r="L22" s="65"/>
      <c r="M22" s="31"/>
      <c r="N22" s="32">
        <f>SUM(P25:P25)</f>
        <v>6.2</v>
      </c>
      <c r="O22" s="32"/>
      <c r="P22" s="33" t="s">
        <v>66</v>
      </c>
    </row>
    <row r="23" spans="1:16" ht="20.25">
      <c r="A23" s="30"/>
      <c r="B23" s="34"/>
      <c r="C23" s="34"/>
      <c r="D23" s="34"/>
      <c r="E23" s="34"/>
      <c r="F23" s="34"/>
      <c r="G23" s="34"/>
      <c r="H23" s="34"/>
      <c r="I23" s="34"/>
      <c r="J23" s="31"/>
      <c r="K23" s="31"/>
      <c r="L23" s="31"/>
      <c r="M23" s="31"/>
      <c r="N23" s="32"/>
      <c r="O23" s="32"/>
      <c r="P23" s="33"/>
    </row>
    <row r="24" spans="1:16" ht="20.25">
      <c r="A24" s="30"/>
      <c r="B24" s="43" t="s">
        <v>58</v>
      </c>
      <c r="C24" s="34"/>
      <c r="D24" s="34"/>
      <c r="E24" s="34"/>
      <c r="F24" s="34"/>
      <c r="G24" s="34"/>
      <c r="H24" s="44"/>
      <c r="I24" s="44"/>
      <c r="J24" s="37" t="s">
        <v>84</v>
      </c>
      <c r="K24" s="31"/>
      <c r="L24" s="37" t="s">
        <v>83</v>
      </c>
      <c r="M24" s="31"/>
      <c r="N24" s="37" t="s">
        <v>68</v>
      </c>
      <c r="O24" s="32"/>
      <c r="P24" s="38" t="s">
        <v>69</v>
      </c>
    </row>
    <row r="25" spans="1:16" ht="20.25">
      <c r="A25" s="30"/>
      <c r="B25" s="36" t="s">
        <v>82</v>
      </c>
      <c r="C25" s="40" t="s">
        <v>70</v>
      </c>
      <c r="D25" s="35"/>
      <c r="E25" s="35"/>
      <c r="F25" s="35"/>
      <c r="G25" s="35"/>
      <c r="H25" s="36"/>
      <c r="I25" s="40"/>
      <c r="J25" s="41">
        <v>0.5</v>
      </c>
      <c r="K25" s="36"/>
      <c r="L25" s="41">
        <v>24.8</v>
      </c>
      <c r="M25" s="36" t="s">
        <v>62</v>
      </c>
      <c r="N25" s="42">
        <v>0.5</v>
      </c>
      <c r="O25" s="42"/>
      <c r="P25" s="41">
        <f>(L25*N25*J25)</f>
        <v>6.2</v>
      </c>
    </row>
    <row r="26" spans="1:16" ht="20.25">
      <c r="A26" s="30" t="s">
        <v>73</v>
      </c>
      <c r="B26" s="64" t="s">
        <v>39</v>
      </c>
      <c r="C26" s="64"/>
      <c r="D26" s="64"/>
      <c r="E26" s="64"/>
      <c r="F26" s="64"/>
      <c r="G26" s="64"/>
      <c r="H26" s="64"/>
      <c r="I26" s="64"/>
      <c r="J26" s="65" t="s">
        <v>56</v>
      </c>
      <c r="K26" s="65"/>
      <c r="L26" s="65"/>
      <c r="M26" s="31"/>
      <c r="N26" s="32">
        <f>P28-P29</f>
        <v>6.1177476999999998</v>
      </c>
      <c r="O26" s="32"/>
      <c r="P26" s="33" t="s">
        <v>74</v>
      </c>
    </row>
    <row r="27" spans="1:16" ht="20.25">
      <c r="A27" s="30"/>
      <c r="B27" s="43" t="s">
        <v>58</v>
      </c>
      <c r="C27" s="34"/>
      <c r="D27" s="34"/>
      <c r="E27" s="34"/>
      <c r="F27" s="34"/>
      <c r="G27" s="34"/>
      <c r="H27" s="44"/>
      <c r="I27" s="44"/>
      <c r="J27" s="37" t="s">
        <v>84</v>
      </c>
      <c r="K27" s="31"/>
      <c r="L27" s="37" t="s">
        <v>83</v>
      </c>
      <c r="M27" s="31"/>
      <c r="N27" s="37" t="s">
        <v>68</v>
      </c>
      <c r="O27" s="32"/>
      <c r="P27" s="38" t="s">
        <v>69</v>
      </c>
    </row>
    <row r="28" spans="1:16" ht="20.25">
      <c r="A28" s="30"/>
      <c r="B28" s="36" t="s">
        <v>82</v>
      </c>
      <c r="C28" s="40" t="s">
        <v>57</v>
      </c>
      <c r="D28" s="35"/>
      <c r="E28" s="35"/>
      <c r="F28" s="35"/>
      <c r="G28" s="35"/>
      <c r="H28" s="36"/>
      <c r="I28" s="40"/>
      <c r="J28" s="41">
        <v>0.5</v>
      </c>
      <c r="K28" s="36"/>
      <c r="L28" s="41">
        <v>24.8</v>
      </c>
      <c r="M28" s="36" t="s">
        <v>62</v>
      </c>
      <c r="N28" s="42">
        <v>0.5</v>
      </c>
      <c r="O28" s="42"/>
      <c r="P28" s="41">
        <f>(L28*N28*J28)</f>
        <v>6.2</v>
      </c>
    </row>
    <row r="29" spans="1:16" ht="20.25">
      <c r="A29" s="30"/>
      <c r="B29" s="36" t="s">
        <v>85</v>
      </c>
      <c r="C29" s="40" t="s">
        <v>57</v>
      </c>
      <c r="D29" s="34"/>
      <c r="E29" s="34"/>
      <c r="F29" s="34"/>
      <c r="G29" s="34"/>
      <c r="H29" s="34"/>
      <c r="I29" s="34"/>
      <c r="J29" s="41">
        <v>3.14</v>
      </c>
      <c r="K29" s="31"/>
      <c r="L29" s="41">
        <v>24.8</v>
      </c>
      <c r="M29" s="31"/>
      <c r="N29" s="41">
        <f>0.0325*0.0325</f>
        <v>1.0562500000000001E-3</v>
      </c>
      <c r="O29" s="32"/>
      <c r="P29" s="41">
        <f>J29*L29*N29</f>
        <v>8.2252300000000014E-2</v>
      </c>
    </row>
    <row r="30" spans="1:16" ht="20.25">
      <c r="A30" s="30" t="s">
        <v>75</v>
      </c>
      <c r="B30" s="64" t="s">
        <v>35</v>
      </c>
      <c r="C30" s="64"/>
      <c r="D30" s="64"/>
      <c r="E30" s="64"/>
      <c r="F30" s="64"/>
      <c r="G30" s="64"/>
      <c r="H30" s="64"/>
      <c r="I30" s="64"/>
      <c r="J30" s="65" t="s">
        <v>56</v>
      </c>
      <c r="K30" s="65"/>
      <c r="L30" s="65"/>
      <c r="M30" s="31"/>
      <c r="N30" s="32">
        <f>SUM(P32:P32)</f>
        <v>2</v>
      </c>
      <c r="O30" s="32"/>
      <c r="P30" s="33" t="s">
        <v>74</v>
      </c>
    </row>
    <row r="31" spans="1:16" ht="20.25">
      <c r="A31" s="30"/>
      <c r="B31" s="43" t="s">
        <v>64</v>
      </c>
      <c r="C31" s="34"/>
      <c r="D31" s="34"/>
      <c r="E31" s="34"/>
      <c r="F31" s="34"/>
      <c r="G31" s="34"/>
      <c r="H31" s="34"/>
      <c r="I31" s="34"/>
      <c r="J31" s="37" t="s">
        <v>67</v>
      </c>
      <c r="K31" s="31"/>
      <c r="L31" s="37" t="s">
        <v>59</v>
      </c>
      <c r="M31" s="31"/>
      <c r="N31" s="32"/>
      <c r="O31" s="32"/>
      <c r="P31" s="33"/>
    </row>
    <row r="32" spans="1:16" ht="20.25">
      <c r="A32" s="30"/>
      <c r="B32" s="43" t="s">
        <v>86</v>
      </c>
      <c r="C32" s="34"/>
      <c r="D32" s="34"/>
      <c r="E32" s="34"/>
      <c r="F32" s="34"/>
      <c r="G32" s="34"/>
      <c r="H32" s="34"/>
      <c r="I32" s="34"/>
      <c r="J32" s="36">
        <v>2</v>
      </c>
      <c r="K32" s="31"/>
      <c r="L32" s="36">
        <v>1</v>
      </c>
      <c r="M32" s="31"/>
      <c r="N32" s="32"/>
      <c r="O32" s="32"/>
      <c r="P32" s="41">
        <f>J32*L32</f>
        <v>2</v>
      </c>
    </row>
    <row r="33" spans="1:16" ht="20.25">
      <c r="A33" s="30" t="s">
        <v>75</v>
      </c>
      <c r="B33" s="64" t="s">
        <v>32</v>
      </c>
      <c r="C33" s="64"/>
      <c r="D33" s="64"/>
      <c r="E33" s="64"/>
      <c r="F33" s="64"/>
      <c r="G33" s="64"/>
      <c r="H33" s="64"/>
      <c r="I33" s="64"/>
      <c r="J33" s="65" t="s">
        <v>56</v>
      </c>
      <c r="K33" s="65"/>
      <c r="L33" s="65"/>
      <c r="M33" s="31"/>
      <c r="N33" s="32">
        <f>P35</f>
        <v>24.8</v>
      </c>
      <c r="O33" s="32"/>
      <c r="P33" s="33" t="s">
        <v>74</v>
      </c>
    </row>
    <row r="34" spans="1:16" ht="20.25">
      <c r="A34" s="30"/>
      <c r="B34" s="43" t="s">
        <v>64</v>
      </c>
      <c r="C34" s="34"/>
      <c r="D34" s="34"/>
      <c r="E34" s="34"/>
      <c r="F34" s="34"/>
      <c r="G34" s="34"/>
      <c r="H34" s="34"/>
      <c r="I34" s="34"/>
      <c r="J34" s="37" t="s">
        <v>67</v>
      </c>
      <c r="K34" s="31"/>
      <c r="L34" s="37" t="s">
        <v>83</v>
      </c>
      <c r="M34" s="31"/>
      <c r="N34" s="32"/>
      <c r="O34" s="32"/>
      <c r="P34" s="33"/>
    </row>
    <row r="35" spans="1:16" ht="20.25">
      <c r="A35" s="30"/>
      <c r="B35" s="43" t="s">
        <v>88</v>
      </c>
      <c r="C35" s="34"/>
      <c r="D35" s="34"/>
      <c r="E35" s="34"/>
      <c r="F35" s="34"/>
      <c r="G35" s="34"/>
      <c r="H35" s="34"/>
      <c r="I35" s="34"/>
      <c r="J35" s="36">
        <v>1</v>
      </c>
      <c r="K35" s="31"/>
      <c r="L35" s="36">
        <v>24.8</v>
      </c>
      <c r="M35" s="31"/>
      <c r="N35" s="32"/>
      <c r="O35" s="32"/>
      <c r="P35" s="41">
        <f>J35*L35</f>
        <v>24.8</v>
      </c>
    </row>
    <row r="36" spans="1:16" ht="20.25">
      <c r="A36" s="30"/>
      <c r="B36" s="34"/>
      <c r="C36" s="34"/>
      <c r="D36" s="34"/>
      <c r="E36" s="34"/>
      <c r="F36" s="34"/>
      <c r="G36" s="34"/>
      <c r="H36" s="34"/>
      <c r="I36" s="34"/>
      <c r="J36" s="31"/>
      <c r="K36" s="31"/>
      <c r="L36" s="31"/>
      <c r="M36" s="31"/>
      <c r="N36" s="32"/>
      <c r="O36" s="32"/>
      <c r="P36" s="33"/>
    </row>
    <row r="37" spans="1:16" ht="20.25">
      <c r="A37" s="30" t="s">
        <v>76</v>
      </c>
      <c r="B37" s="64" t="s">
        <v>33</v>
      </c>
      <c r="C37" s="64"/>
      <c r="D37" s="64"/>
      <c r="E37" s="64"/>
      <c r="F37" s="64"/>
      <c r="G37" s="64"/>
      <c r="H37" s="64"/>
      <c r="I37" s="64"/>
      <c r="J37" s="65" t="s">
        <v>56</v>
      </c>
      <c r="K37" s="65"/>
      <c r="L37" s="65"/>
      <c r="M37" s="31"/>
      <c r="N37" s="32">
        <f>SUM(P40:P40)</f>
        <v>47</v>
      </c>
      <c r="O37" s="32"/>
      <c r="P37" s="33" t="s">
        <v>74</v>
      </c>
    </row>
    <row r="38" spans="1:16" ht="20.25">
      <c r="A38" s="30"/>
      <c r="B38" s="43" t="s">
        <v>64</v>
      </c>
      <c r="C38" s="34"/>
      <c r="D38" s="34"/>
      <c r="E38" s="34"/>
      <c r="F38" s="34"/>
      <c r="G38" s="34"/>
      <c r="H38" s="34"/>
      <c r="I38" s="34"/>
      <c r="J38" s="37" t="s">
        <v>67</v>
      </c>
      <c r="K38" s="31"/>
      <c r="L38" s="37" t="s">
        <v>59</v>
      </c>
      <c r="M38" s="31"/>
      <c r="N38" s="32"/>
      <c r="O38" s="32"/>
      <c r="P38" s="33"/>
    </row>
    <row r="39" spans="1:16" ht="21">
      <c r="A39" s="30"/>
      <c r="B39" s="36" t="s">
        <v>58</v>
      </c>
      <c r="C39" s="35"/>
      <c r="D39" s="35"/>
      <c r="E39" s="35"/>
      <c r="F39" s="35"/>
      <c r="G39" s="35"/>
      <c r="H39" s="37"/>
      <c r="I39" s="33"/>
      <c r="J39" s="37" t="s">
        <v>67</v>
      </c>
      <c r="K39" s="38"/>
      <c r="L39" s="37" t="s">
        <v>60</v>
      </c>
      <c r="M39" s="37"/>
      <c r="N39" s="37" t="s">
        <v>61</v>
      </c>
      <c r="O39" s="39"/>
      <c r="P39" s="38" t="s">
        <v>69</v>
      </c>
    </row>
    <row r="40" spans="1:16" ht="20.25">
      <c r="A40" s="30"/>
      <c r="B40" s="36" t="s">
        <v>90</v>
      </c>
      <c r="C40" s="40" t="s">
        <v>59</v>
      </c>
      <c r="D40" s="35"/>
      <c r="E40" s="35"/>
      <c r="F40" s="35"/>
      <c r="G40" s="35"/>
      <c r="H40" s="36">
        <v>47</v>
      </c>
      <c r="I40" s="40"/>
      <c r="J40" s="41"/>
      <c r="K40" s="36"/>
      <c r="L40" s="41"/>
      <c r="M40" s="36"/>
      <c r="N40" s="42"/>
      <c r="O40" s="42"/>
      <c r="P40" s="41">
        <f>H40</f>
        <v>47</v>
      </c>
    </row>
    <row r="41" spans="1:16" ht="20.25">
      <c r="A41" s="30" t="s">
        <v>77</v>
      </c>
      <c r="B41" s="58" t="s">
        <v>46</v>
      </c>
      <c r="C41" s="59"/>
      <c r="D41" s="59"/>
      <c r="E41" s="59"/>
      <c r="F41" s="59"/>
      <c r="G41" s="59"/>
      <c r="H41" s="59"/>
      <c r="I41" s="60"/>
      <c r="J41" s="61" t="s">
        <v>56</v>
      </c>
      <c r="K41" s="62"/>
      <c r="L41" s="63"/>
      <c r="M41" s="31"/>
      <c r="N41" s="32">
        <f>SUM(P43:P44)</f>
        <v>2</v>
      </c>
      <c r="O41" s="32"/>
      <c r="P41" s="33" t="s">
        <v>74</v>
      </c>
    </row>
    <row r="42" spans="1:16" ht="20.25">
      <c r="A42" s="30"/>
      <c r="B42" s="43" t="s">
        <v>64</v>
      </c>
      <c r="C42" s="34"/>
      <c r="D42" s="34"/>
      <c r="E42" s="34"/>
      <c r="F42" s="34"/>
      <c r="G42" s="34"/>
      <c r="H42" s="34"/>
      <c r="I42" s="34"/>
      <c r="J42" s="37" t="s">
        <v>67</v>
      </c>
      <c r="K42" s="31"/>
      <c r="L42" s="37" t="s">
        <v>59</v>
      </c>
      <c r="M42" s="31"/>
      <c r="N42" s="32"/>
      <c r="O42" s="32"/>
      <c r="P42" s="33"/>
    </row>
    <row r="43" spans="1:16" ht="20.25">
      <c r="A43" s="30"/>
      <c r="B43" s="36" t="s">
        <v>78</v>
      </c>
      <c r="C43" s="40" t="s">
        <v>59</v>
      </c>
      <c r="D43" s="35"/>
      <c r="E43" s="35"/>
      <c r="F43" s="35"/>
      <c r="G43" s="35"/>
      <c r="H43" s="36">
        <v>1</v>
      </c>
      <c r="I43" s="40"/>
      <c r="J43" s="41"/>
      <c r="K43" s="36"/>
      <c r="L43" s="41"/>
      <c r="M43" s="36"/>
      <c r="N43" s="42"/>
      <c r="O43" s="42"/>
      <c r="P43" s="41">
        <f>H43</f>
        <v>1</v>
      </c>
    </row>
    <row r="44" spans="1:16" ht="20.25">
      <c r="A44" s="30"/>
      <c r="B44" s="36" t="s">
        <v>79</v>
      </c>
      <c r="C44" s="40" t="s">
        <v>59</v>
      </c>
      <c r="D44" s="35"/>
      <c r="E44" s="35"/>
      <c r="F44" s="35"/>
      <c r="G44" s="35"/>
      <c r="H44" s="36">
        <v>1</v>
      </c>
      <c r="I44" s="40"/>
      <c r="J44" s="36"/>
      <c r="K44" s="36"/>
      <c r="L44" s="36"/>
      <c r="M44" s="36"/>
      <c r="N44" s="42"/>
      <c r="O44" s="42"/>
      <c r="P44" s="41">
        <f>H44</f>
        <v>1</v>
      </c>
    </row>
  </sheetData>
  <mergeCells count="23">
    <mergeCell ref="B10:I10"/>
    <mergeCell ref="J10:L10"/>
    <mergeCell ref="A2:P2"/>
    <mergeCell ref="A3:P3"/>
    <mergeCell ref="B5:P5"/>
    <mergeCell ref="B6:I6"/>
    <mergeCell ref="J6:L6"/>
    <mergeCell ref="B14:I14"/>
    <mergeCell ref="J14:L14"/>
    <mergeCell ref="B18:I18"/>
    <mergeCell ref="J18:L18"/>
    <mergeCell ref="B22:I22"/>
    <mergeCell ref="J22:L22"/>
    <mergeCell ref="B37:I37"/>
    <mergeCell ref="J37:L37"/>
    <mergeCell ref="B41:I41"/>
    <mergeCell ref="J41:L41"/>
    <mergeCell ref="B26:I26"/>
    <mergeCell ref="J26:L26"/>
    <mergeCell ref="B30:I30"/>
    <mergeCell ref="J30:L30"/>
    <mergeCell ref="B33:I33"/>
    <mergeCell ref="J33:L33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>
  <dimension ref="C2:K12"/>
  <sheetViews>
    <sheetView zoomScale="80" zoomScaleNormal="80" workbookViewId="0">
      <selection activeCell="M18" sqref="M18"/>
    </sheetView>
  </sheetViews>
  <sheetFormatPr defaultRowHeight="15"/>
  <cols>
    <col min="3" max="3" width="11.85546875" customWidth="1"/>
    <col min="4" max="4" width="7.28515625" bestFit="1" customWidth="1"/>
    <col min="5" max="5" width="18.7109375" customWidth="1"/>
    <col min="6" max="6" width="73.7109375" customWidth="1"/>
    <col min="7" max="7" width="11.140625" customWidth="1"/>
    <col min="8" max="8" width="19.140625" bestFit="1" customWidth="1"/>
    <col min="9" max="9" width="15" customWidth="1"/>
    <col min="10" max="10" width="17.28515625" customWidth="1"/>
  </cols>
  <sheetData>
    <row r="2" spans="3:11" ht="15.75" thickBot="1"/>
    <row r="3" spans="3:11" ht="20.25" thickBot="1">
      <c r="D3" s="49" t="s">
        <v>11</v>
      </c>
      <c r="E3" s="50"/>
      <c r="F3" s="50"/>
      <c r="G3" s="50"/>
      <c r="H3" s="50"/>
      <c r="I3" s="50"/>
      <c r="J3" s="51"/>
    </row>
    <row r="4" spans="3:11" ht="20.25" thickBot="1">
      <c r="D4" s="52" t="s">
        <v>41</v>
      </c>
      <c r="E4" s="53"/>
      <c r="F4" s="53"/>
      <c r="G4" s="15"/>
      <c r="H4" s="17"/>
      <c r="I4" s="18"/>
      <c r="J4" s="19"/>
    </row>
    <row r="5" spans="3:11">
      <c r="D5" s="54" t="s">
        <v>13</v>
      </c>
      <c r="E5" s="56" t="s">
        <v>14</v>
      </c>
      <c r="F5" s="45" t="s">
        <v>15</v>
      </c>
      <c r="G5" s="45" t="s">
        <v>16</v>
      </c>
      <c r="H5" s="45" t="s">
        <v>20</v>
      </c>
      <c r="I5" s="47" t="s">
        <v>21</v>
      </c>
      <c r="J5" s="45" t="s">
        <v>22</v>
      </c>
    </row>
    <row r="6" spans="3:11" ht="40.5" customHeight="1">
      <c r="D6" s="55"/>
      <c r="E6" s="57"/>
      <c r="F6" s="46"/>
      <c r="G6" s="46"/>
      <c r="H6" s="46"/>
      <c r="I6" s="48"/>
      <c r="J6" s="46"/>
    </row>
    <row r="7" spans="3:11" ht="19.5">
      <c r="D7" s="1" t="s">
        <v>0</v>
      </c>
      <c r="E7" s="2"/>
      <c r="F7" s="3" t="s">
        <v>1</v>
      </c>
      <c r="G7" s="4"/>
      <c r="H7" s="10"/>
      <c r="I7" s="11"/>
      <c r="J7" s="12">
        <f>ROUND(SUM(J8:J12),2)</f>
        <v>54928.62</v>
      </c>
    </row>
    <row r="8" spans="3:11" ht="39">
      <c r="D8" s="5" t="s">
        <v>2</v>
      </c>
      <c r="E8" s="20" t="s">
        <v>43</v>
      </c>
      <c r="F8" s="6" t="s">
        <v>42</v>
      </c>
      <c r="G8" s="7" t="s">
        <v>3</v>
      </c>
      <c r="H8" s="13">
        <f>'MEMORIA IMP'!N2</f>
        <v>1</v>
      </c>
      <c r="I8" s="8">
        <v>3183.51</v>
      </c>
      <c r="J8" s="14">
        <f t="shared" ref="J8:J11" si="0">ROUND(H8*I8,2)</f>
        <v>3183.51</v>
      </c>
    </row>
    <row r="9" spans="3:11" ht="97.5">
      <c r="D9" s="5" t="s">
        <v>4</v>
      </c>
      <c r="E9" s="20" t="s">
        <v>38</v>
      </c>
      <c r="F9" s="6" t="s">
        <v>37</v>
      </c>
      <c r="G9" s="7" t="s">
        <v>3</v>
      </c>
      <c r="H9" s="13">
        <f>'MEMORIA IMP'!N6</f>
        <v>67.337500000000006</v>
      </c>
      <c r="I9" s="8">
        <v>10.25</v>
      </c>
      <c r="J9" s="14">
        <f t="shared" si="0"/>
        <v>690.21</v>
      </c>
    </row>
    <row r="10" spans="3:11" ht="39">
      <c r="D10" s="5" t="s">
        <v>49</v>
      </c>
      <c r="E10" s="20" t="s">
        <v>40</v>
      </c>
      <c r="F10" s="6" t="s">
        <v>39</v>
      </c>
      <c r="G10" s="7" t="s">
        <v>3</v>
      </c>
      <c r="H10" s="13">
        <f>'MEMORIA IMP'!N11</f>
        <v>66.444167056250009</v>
      </c>
      <c r="I10" s="8">
        <v>20.77</v>
      </c>
      <c r="J10" s="14">
        <f t="shared" si="0"/>
        <v>1380.05</v>
      </c>
    </row>
    <row r="11" spans="3:11" ht="39">
      <c r="C11" s="21"/>
      <c r="D11" s="5" t="s">
        <v>50</v>
      </c>
      <c r="E11" s="20" t="s">
        <v>53</v>
      </c>
      <c r="F11" s="6" t="s">
        <v>52</v>
      </c>
      <c r="G11" s="7" t="s">
        <v>10</v>
      </c>
      <c r="H11" s="13">
        <f>'MEMORIA IMP'!N16</f>
        <v>269.35000000000002</v>
      </c>
      <c r="I11" s="8">
        <v>167.45</v>
      </c>
      <c r="J11" s="14">
        <f t="shared" si="0"/>
        <v>45102.66</v>
      </c>
    </row>
    <row r="12" spans="3:11" ht="39">
      <c r="D12" s="5" t="s">
        <v>51</v>
      </c>
      <c r="E12" s="20" t="s">
        <v>45</v>
      </c>
      <c r="F12" s="6" t="s">
        <v>44</v>
      </c>
      <c r="G12" s="7" t="s">
        <v>10</v>
      </c>
      <c r="H12" s="13">
        <f>'MEMORIA IMP'!N21</f>
        <v>1</v>
      </c>
      <c r="I12" s="8">
        <v>4572.1899999999996</v>
      </c>
      <c r="J12" s="14">
        <f t="shared" ref="J12" si="1">ROUND(H12*I12,2)</f>
        <v>4572.1899999999996</v>
      </c>
      <c r="K12" t="s">
        <v>95</v>
      </c>
    </row>
  </sheetData>
  <mergeCells count="9">
    <mergeCell ref="D3:J3"/>
    <mergeCell ref="D4:F4"/>
    <mergeCell ref="D5:D6"/>
    <mergeCell ref="E5:E6"/>
    <mergeCell ref="F5:F6"/>
    <mergeCell ref="G5:G6"/>
    <mergeCell ref="H5:H6"/>
    <mergeCell ref="I5:I6"/>
    <mergeCell ref="J5:J6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>
  <dimension ref="A1:P24"/>
  <sheetViews>
    <sheetView topLeftCell="A10" workbookViewId="0">
      <selection activeCell="Q26" sqref="Q26"/>
    </sheetView>
  </sheetViews>
  <sheetFormatPr defaultRowHeight="15"/>
  <cols>
    <col min="2" max="2" width="20.42578125" customWidth="1"/>
    <col min="10" max="10" width="7.140625" customWidth="1"/>
    <col min="12" max="12" width="8.140625" customWidth="1"/>
  </cols>
  <sheetData>
    <row r="1" spans="1:16" ht="20.25">
      <c r="A1" s="29">
        <v>1</v>
      </c>
      <c r="B1" s="68" t="s">
        <v>1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</row>
    <row r="2" spans="1:16" ht="42" customHeight="1">
      <c r="A2" s="30" t="s">
        <v>55</v>
      </c>
      <c r="B2" s="64" t="s">
        <v>42</v>
      </c>
      <c r="C2" s="64"/>
      <c r="D2" s="64"/>
      <c r="E2" s="64"/>
      <c r="F2" s="64"/>
      <c r="G2" s="64"/>
      <c r="H2" s="64"/>
      <c r="I2" s="64"/>
      <c r="J2" s="65" t="s">
        <v>56</v>
      </c>
      <c r="K2" s="65"/>
      <c r="L2" s="65"/>
      <c r="M2" s="31"/>
      <c r="N2" s="32">
        <f>SUM(P5:P5)</f>
        <v>1</v>
      </c>
      <c r="O2" s="32"/>
      <c r="P2" s="33" t="s">
        <v>59</v>
      </c>
    </row>
    <row r="3" spans="1:16" ht="20.25">
      <c r="A3" s="30"/>
      <c r="B3" s="34"/>
      <c r="C3" s="35"/>
      <c r="D3" s="35"/>
      <c r="E3" s="35"/>
      <c r="F3" s="35"/>
      <c r="G3" s="35"/>
      <c r="H3" s="33"/>
      <c r="I3" s="33"/>
      <c r="J3" s="31"/>
      <c r="K3" s="31"/>
      <c r="L3" s="31"/>
      <c r="M3" s="31"/>
      <c r="N3" s="32"/>
      <c r="O3" s="32"/>
      <c r="P3" s="33"/>
    </row>
    <row r="4" spans="1:16" ht="21">
      <c r="A4" s="30"/>
      <c r="B4" s="36" t="s">
        <v>58</v>
      </c>
      <c r="C4" s="35"/>
      <c r="D4" s="35"/>
      <c r="E4" s="35"/>
      <c r="F4" s="35"/>
      <c r="G4" s="35"/>
      <c r="H4" s="37" t="s">
        <v>59</v>
      </c>
      <c r="I4" s="33"/>
      <c r="J4" s="37"/>
      <c r="K4" s="38"/>
      <c r="L4" s="37"/>
      <c r="M4" s="37"/>
      <c r="N4" s="37"/>
      <c r="O4" s="39"/>
      <c r="P4" s="38" t="s">
        <v>80</v>
      </c>
    </row>
    <row r="5" spans="1:16" ht="20.25">
      <c r="A5" s="30"/>
      <c r="B5" s="36" t="s">
        <v>90</v>
      </c>
      <c r="C5" s="40" t="s">
        <v>59</v>
      </c>
      <c r="D5" s="35"/>
      <c r="E5" s="35"/>
      <c r="F5" s="35"/>
      <c r="G5" s="35"/>
      <c r="H5" s="36">
        <v>1</v>
      </c>
      <c r="I5" s="40"/>
      <c r="J5" s="41"/>
      <c r="K5" s="36"/>
      <c r="L5" s="41"/>
      <c r="M5" s="36"/>
      <c r="N5" s="42"/>
      <c r="O5" s="42"/>
      <c r="P5" s="41">
        <f>H5</f>
        <v>1</v>
      </c>
    </row>
    <row r="6" spans="1:16" ht="66.75" customHeight="1">
      <c r="A6" s="30" t="s">
        <v>63</v>
      </c>
      <c r="B6" s="64" t="s">
        <v>37</v>
      </c>
      <c r="C6" s="64"/>
      <c r="D6" s="64"/>
      <c r="E6" s="64"/>
      <c r="F6" s="64"/>
      <c r="G6" s="64"/>
      <c r="H6" s="64"/>
      <c r="I6" s="64"/>
      <c r="J6" s="65" t="s">
        <v>56</v>
      </c>
      <c r="K6" s="65"/>
      <c r="L6" s="65"/>
      <c r="M6" s="31"/>
      <c r="N6" s="32">
        <f>SUM(P9:P9)</f>
        <v>67.337500000000006</v>
      </c>
      <c r="O6" s="32"/>
      <c r="P6" s="33" t="s">
        <v>57</v>
      </c>
    </row>
    <row r="7" spans="1:16" ht="20.25">
      <c r="A7" s="30"/>
      <c r="B7" s="34"/>
      <c r="C7" s="35"/>
      <c r="D7" s="35"/>
      <c r="E7" s="35"/>
      <c r="F7" s="35"/>
      <c r="G7" s="35"/>
      <c r="H7" s="33"/>
      <c r="I7" s="33"/>
      <c r="J7" s="37" t="s">
        <v>84</v>
      </c>
      <c r="K7" s="31"/>
      <c r="L7" s="37" t="s">
        <v>83</v>
      </c>
      <c r="M7" s="31"/>
      <c r="N7" s="37" t="s">
        <v>68</v>
      </c>
      <c r="O7" s="32"/>
      <c r="P7" s="38" t="s">
        <v>57</v>
      </c>
    </row>
    <row r="8" spans="1:16" ht="21">
      <c r="A8" s="30"/>
      <c r="B8" s="36" t="s">
        <v>64</v>
      </c>
      <c r="C8" s="35"/>
      <c r="D8" s="35"/>
      <c r="E8" s="35"/>
      <c r="F8" s="35"/>
      <c r="G8" s="35"/>
      <c r="H8" s="37"/>
      <c r="I8" s="33"/>
      <c r="J8" s="37"/>
      <c r="K8" s="38"/>
      <c r="L8" s="37"/>
      <c r="M8" s="37"/>
      <c r="N8" s="37"/>
      <c r="O8" s="39"/>
      <c r="P8" s="38"/>
    </row>
    <row r="9" spans="1:16" ht="20.25">
      <c r="A9" s="30"/>
      <c r="B9" s="36" t="s">
        <v>82</v>
      </c>
      <c r="C9" s="40" t="s">
        <v>59</v>
      </c>
      <c r="D9" s="35"/>
      <c r="E9" s="35"/>
      <c r="F9" s="35"/>
      <c r="G9" s="35"/>
      <c r="H9" s="36"/>
      <c r="I9" s="40"/>
      <c r="J9" s="41">
        <v>0.5</v>
      </c>
      <c r="K9" s="36"/>
      <c r="L9" s="41">
        <v>269.35000000000002</v>
      </c>
      <c r="M9" s="36" t="s">
        <v>62</v>
      </c>
      <c r="N9" s="42">
        <v>0.5</v>
      </c>
      <c r="O9" s="42"/>
      <c r="P9" s="41">
        <f>J9*L9*N9</f>
        <v>67.337500000000006</v>
      </c>
    </row>
    <row r="10" spans="1:16" ht="20.25">
      <c r="A10" s="30"/>
      <c r="B10" s="36"/>
      <c r="C10" s="40"/>
      <c r="D10" s="35"/>
      <c r="E10" s="35"/>
      <c r="F10" s="35"/>
      <c r="G10" s="35"/>
      <c r="H10" s="36"/>
      <c r="I10" s="40"/>
      <c r="J10" s="41"/>
      <c r="K10" s="36"/>
      <c r="L10" s="41"/>
      <c r="M10" s="36"/>
      <c r="N10" s="42"/>
      <c r="O10" s="42"/>
      <c r="P10" s="41"/>
    </row>
    <row r="11" spans="1:16" ht="28.5" customHeight="1">
      <c r="A11" s="30" t="s">
        <v>65</v>
      </c>
      <c r="B11" s="64" t="s">
        <v>39</v>
      </c>
      <c r="C11" s="64"/>
      <c r="D11" s="64"/>
      <c r="E11" s="64"/>
      <c r="F11" s="64"/>
      <c r="G11" s="64"/>
      <c r="H11" s="64"/>
      <c r="I11" s="64"/>
      <c r="J11" s="65" t="s">
        <v>56</v>
      </c>
      <c r="K11" s="65"/>
      <c r="L11" s="65"/>
      <c r="M11" s="31"/>
      <c r="N11" s="32">
        <f>P14-P15</f>
        <v>66.444167056250009</v>
      </c>
      <c r="O11" s="32"/>
      <c r="P11" s="33" t="s">
        <v>59</v>
      </c>
    </row>
    <row r="12" spans="1:16" ht="20.25">
      <c r="A12" s="30"/>
      <c r="B12" s="34"/>
      <c r="C12" s="35"/>
      <c r="D12" s="35"/>
      <c r="E12" s="35"/>
      <c r="F12" s="35"/>
      <c r="G12" s="35"/>
      <c r="H12" s="33"/>
      <c r="I12" s="33"/>
      <c r="J12" s="37" t="s">
        <v>84</v>
      </c>
      <c r="K12" s="31"/>
      <c r="L12" s="37" t="s">
        <v>83</v>
      </c>
      <c r="M12" s="31"/>
      <c r="N12" s="37" t="s">
        <v>68</v>
      </c>
      <c r="O12" s="32"/>
      <c r="P12" s="38" t="s">
        <v>69</v>
      </c>
    </row>
    <row r="13" spans="1:16" ht="21">
      <c r="A13" s="30"/>
      <c r="B13" s="36" t="s">
        <v>58</v>
      </c>
      <c r="C13" s="35"/>
      <c r="D13" s="35"/>
      <c r="E13" s="35"/>
      <c r="F13" s="35"/>
      <c r="G13" s="35"/>
      <c r="H13" s="37"/>
      <c r="I13" s="33"/>
      <c r="J13" s="37"/>
      <c r="K13" s="38"/>
      <c r="L13" s="37"/>
      <c r="M13" s="37"/>
      <c r="N13" s="37"/>
      <c r="O13" s="39"/>
      <c r="P13" s="38" t="s">
        <v>80</v>
      </c>
    </row>
    <row r="14" spans="1:16" ht="20.25">
      <c r="A14" s="30"/>
      <c r="B14" s="36" t="s">
        <v>82</v>
      </c>
      <c r="C14" s="40" t="s">
        <v>59</v>
      </c>
      <c r="D14" s="35"/>
      <c r="E14" s="35"/>
      <c r="F14" s="35"/>
      <c r="G14" s="35"/>
      <c r="H14" s="36"/>
      <c r="I14" s="40"/>
      <c r="J14" s="41">
        <v>0.5</v>
      </c>
      <c r="K14" s="36"/>
      <c r="L14" s="41">
        <v>269.35000000000002</v>
      </c>
      <c r="M14" s="36" t="s">
        <v>62</v>
      </c>
      <c r="N14" s="42">
        <v>0.5</v>
      </c>
      <c r="O14" s="42"/>
      <c r="P14" s="41">
        <f>J14*L14*N14</f>
        <v>67.337500000000006</v>
      </c>
    </row>
    <row r="15" spans="1:16" ht="20.25">
      <c r="A15" s="30"/>
      <c r="B15" s="36" t="s">
        <v>85</v>
      </c>
      <c r="C15" s="40" t="s">
        <v>57</v>
      </c>
      <c r="D15" s="34"/>
      <c r="E15" s="34"/>
      <c r="F15" s="34"/>
      <c r="G15" s="34"/>
      <c r="H15" s="34"/>
      <c r="I15" s="34"/>
      <c r="J15" s="41">
        <v>3.14</v>
      </c>
      <c r="K15" s="31"/>
      <c r="L15" s="41">
        <v>269.35000000000002</v>
      </c>
      <c r="M15" s="31"/>
      <c r="N15" s="41">
        <f>0.0325*0.0325</f>
        <v>1.0562500000000001E-3</v>
      </c>
      <c r="O15" s="32"/>
      <c r="P15" s="41">
        <f>J15*L15*N15</f>
        <v>0.89333294375000027</v>
      </c>
    </row>
    <row r="16" spans="1:16" ht="20.25">
      <c r="A16" s="30" t="s">
        <v>71</v>
      </c>
      <c r="B16" s="64" t="s">
        <v>52</v>
      </c>
      <c r="C16" s="64"/>
      <c r="D16" s="64"/>
      <c r="E16" s="64"/>
      <c r="F16" s="64"/>
      <c r="G16" s="64"/>
      <c r="H16" s="64"/>
      <c r="I16" s="64"/>
      <c r="J16" s="65" t="s">
        <v>56</v>
      </c>
      <c r="K16" s="65"/>
      <c r="L16" s="65"/>
      <c r="M16" s="31"/>
      <c r="N16" s="32">
        <f>SUM(P19:P19)</f>
        <v>269.35000000000002</v>
      </c>
      <c r="O16" s="32"/>
      <c r="P16" s="33" t="s">
        <v>10</v>
      </c>
    </row>
    <row r="17" spans="1:16" ht="20.25">
      <c r="A17" s="30"/>
      <c r="B17" s="34"/>
      <c r="C17" s="35"/>
      <c r="D17" s="35"/>
      <c r="E17" s="35"/>
      <c r="F17" s="35"/>
      <c r="G17" s="35"/>
      <c r="H17" s="33"/>
      <c r="I17" s="33"/>
      <c r="J17" s="31"/>
      <c r="K17" s="31"/>
      <c r="L17" s="31"/>
      <c r="M17" s="31"/>
      <c r="N17" s="32"/>
      <c r="O17" s="32"/>
      <c r="P17" s="33"/>
    </row>
    <row r="18" spans="1:16" ht="21">
      <c r="A18" s="30"/>
      <c r="B18" s="36" t="s">
        <v>58</v>
      </c>
      <c r="C18" s="35"/>
      <c r="D18" s="35"/>
      <c r="E18" s="35"/>
      <c r="F18" s="35"/>
      <c r="G18" s="35"/>
      <c r="H18" s="37"/>
      <c r="I18" s="33"/>
      <c r="J18" s="37" t="s">
        <v>67</v>
      </c>
      <c r="K18" s="38"/>
      <c r="L18" s="37" t="s">
        <v>60</v>
      </c>
      <c r="M18" s="37"/>
      <c r="N18" s="37" t="s">
        <v>61</v>
      </c>
      <c r="O18" s="39"/>
      <c r="P18" s="38" t="s">
        <v>83</v>
      </c>
    </row>
    <row r="19" spans="1:16" ht="20.25">
      <c r="A19" s="30"/>
      <c r="B19" s="36" t="s">
        <v>93</v>
      </c>
      <c r="C19" s="40" t="s">
        <v>59</v>
      </c>
      <c r="D19" s="35"/>
      <c r="E19" s="35"/>
      <c r="F19" s="35"/>
      <c r="G19" s="35"/>
      <c r="H19" s="41">
        <v>269.35000000000002</v>
      </c>
      <c r="I19" s="40"/>
      <c r="J19" s="41"/>
      <c r="K19" s="36"/>
      <c r="L19" s="41"/>
      <c r="M19" s="36"/>
      <c r="N19" s="42"/>
      <c r="O19" s="42"/>
      <c r="P19" s="41">
        <f>H19</f>
        <v>269.35000000000002</v>
      </c>
    </row>
    <row r="20" spans="1:16" ht="20.25">
      <c r="A20" s="30"/>
      <c r="B20" s="36"/>
      <c r="C20" s="40"/>
      <c r="D20" s="34"/>
      <c r="E20" s="34"/>
      <c r="F20" s="34"/>
      <c r="G20" s="34"/>
      <c r="H20" s="34"/>
      <c r="I20" s="34"/>
      <c r="J20" s="41"/>
      <c r="K20" s="31"/>
      <c r="L20" s="41"/>
      <c r="M20" s="31"/>
      <c r="N20" s="41"/>
      <c r="O20" s="32"/>
      <c r="P20" s="41"/>
    </row>
    <row r="21" spans="1:16" ht="20.25">
      <c r="A21" s="30" t="s">
        <v>72</v>
      </c>
      <c r="B21" s="64" t="s">
        <v>44</v>
      </c>
      <c r="C21" s="64"/>
      <c r="D21" s="64"/>
      <c r="E21" s="64"/>
      <c r="F21" s="64"/>
      <c r="G21" s="64"/>
      <c r="H21" s="64"/>
      <c r="I21" s="64"/>
      <c r="J21" s="65" t="s">
        <v>56</v>
      </c>
      <c r="K21" s="65"/>
      <c r="L21" s="65"/>
      <c r="M21" s="31"/>
      <c r="N21" s="32">
        <f>SUM(P24:P24)</f>
        <v>1</v>
      </c>
      <c r="O21" s="32"/>
      <c r="P21" s="33" t="s">
        <v>66</v>
      </c>
    </row>
    <row r="22" spans="1:16" ht="20.25">
      <c r="A22" s="30"/>
      <c r="B22" s="34"/>
      <c r="C22" s="34"/>
      <c r="D22" s="34"/>
      <c r="E22" s="34"/>
      <c r="F22" s="34"/>
      <c r="G22" s="34"/>
      <c r="H22" s="34"/>
      <c r="I22" s="34"/>
      <c r="J22" s="31"/>
      <c r="K22" s="31"/>
      <c r="L22" s="31"/>
      <c r="M22" s="31"/>
      <c r="N22" s="32"/>
      <c r="O22" s="32"/>
      <c r="P22" s="33"/>
    </row>
    <row r="23" spans="1:16" ht="20.25">
      <c r="A23" s="30"/>
      <c r="B23" s="43" t="s">
        <v>58</v>
      </c>
      <c r="C23" s="34"/>
      <c r="D23" s="34"/>
      <c r="E23" s="34"/>
      <c r="F23" s="34"/>
      <c r="G23" s="34"/>
      <c r="H23" s="44"/>
      <c r="I23" s="44"/>
      <c r="J23" s="37" t="s">
        <v>67</v>
      </c>
      <c r="K23" s="31"/>
      <c r="L23" s="37"/>
      <c r="M23" s="31"/>
      <c r="N23" s="37"/>
      <c r="O23" s="32"/>
      <c r="P23" s="38"/>
    </row>
    <row r="24" spans="1:16" ht="20.25">
      <c r="A24" s="30"/>
      <c r="B24" s="36" t="s">
        <v>94</v>
      </c>
      <c r="C24" s="40" t="s">
        <v>59</v>
      </c>
      <c r="D24" s="35"/>
      <c r="E24" s="35"/>
      <c r="F24" s="35"/>
      <c r="G24" s="35"/>
      <c r="H24" s="36"/>
      <c r="I24" s="40"/>
      <c r="J24" s="41">
        <v>1</v>
      </c>
      <c r="K24" s="36"/>
      <c r="L24" s="41"/>
      <c r="M24" s="36"/>
      <c r="N24" s="42"/>
      <c r="O24" s="42"/>
      <c r="P24" s="41">
        <f>J24</f>
        <v>1</v>
      </c>
    </row>
  </sheetData>
  <mergeCells count="11">
    <mergeCell ref="B16:I16"/>
    <mergeCell ref="J16:L16"/>
    <mergeCell ref="B21:I21"/>
    <mergeCell ref="J21:L21"/>
    <mergeCell ref="B1:P1"/>
    <mergeCell ref="B2:I2"/>
    <mergeCell ref="J2:L2"/>
    <mergeCell ref="B6:I6"/>
    <mergeCell ref="J6:L6"/>
    <mergeCell ref="B11:I11"/>
    <mergeCell ref="J11:L1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ACADEMICO</vt:lpstr>
      <vt:lpstr>MEMÓRIA ACAD</vt:lpstr>
      <vt:lpstr>ADMINISTRATIVO</vt:lpstr>
      <vt:lpstr>MEMORIA ADM</vt:lpstr>
      <vt:lpstr>IMPLANTAÇAO</vt:lpstr>
      <vt:lpstr>MEMORIA IMP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dcterms:created xsi:type="dcterms:W3CDTF">2017-06-06T16:12:27Z</dcterms:created>
  <dcterms:modified xsi:type="dcterms:W3CDTF">2017-06-20T14:45:05Z</dcterms:modified>
</cp:coreProperties>
</file>